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Industrial Sector\"/>
    </mc:Choice>
  </mc:AlternateContent>
  <xr:revisionPtr revIDLastSave="0" documentId="13_ncr:1_{6F112BD1-BEA8-4A57-B8AF-41BA37AD96BC}" xr6:coauthVersionLast="36" xr6:coauthVersionMax="47" xr10:uidLastSave="{00000000-0000-0000-0000-000000000000}"/>
  <bookViews>
    <workbookView xWindow="0" yWindow="0" windowWidth="19200" windowHeight="11385" xr2:uid="{00000000-000D-0000-FFFF-FFFF00000000}"/>
  </bookViews>
  <sheets>
    <sheet name="Annual Financial Data" sheetId="2" r:id="rId1"/>
    <sheet name="Financial Ratios" sheetId="3" r:id="rId2"/>
  </sheets>
  <calcPr calcId="191029"/>
</workbook>
</file>

<file path=xl/calcChain.xml><?xml version="1.0" encoding="utf-8"?>
<calcChain xmlns="http://schemas.openxmlformats.org/spreadsheetml/2006/main">
  <c r="D37" i="3" l="1"/>
  <c r="E37" i="3"/>
  <c r="F37" i="3"/>
  <c r="G37" i="3"/>
  <c r="H37" i="3"/>
  <c r="D38" i="3"/>
  <c r="D35" i="3" s="1"/>
  <c r="E38" i="3"/>
  <c r="E35" i="3" s="1"/>
  <c r="F38" i="3"/>
  <c r="F35" i="3" s="1"/>
  <c r="G38" i="3"/>
  <c r="H38" i="3"/>
  <c r="H35" i="3" s="1"/>
  <c r="D33" i="3"/>
  <c r="E33" i="3"/>
  <c r="F33" i="3"/>
  <c r="G33" i="3"/>
  <c r="H33" i="3"/>
  <c r="D34" i="3"/>
  <c r="E34" i="3"/>
  <c r="F34" i="3"/>
  <c r="G34" i="3"/>
  <c r="H34" i="3"/>
  <c r="G35" i="3"/>
  <c r="D29" i="3"/>
  <c r="E29" i="3"/>
  <c r="F29" i="3"/>
  <c r="G29" i="3"/>
  <c r="H29" i="3"/>
  <c r="D30" i="3"/>
  <c r="E30" i="3"/>
  <c r="F30" i="3"/>
  <c r="G30" i="3"/>
  <c r="H30" i="3"/>
  <c r="F31" i="3"/>
  <c r="G31" i="3"/>
  <c r="H31" i="3"/>
  <c r="C38" i="3"/>
  <c r="C35" i="3" s="1"/>
  <c r="E23" i="3"/>
  <c r="F23" i="3"/>
  <c r="G23" i="3"/>
  <c r="H23" i="3"/>
  <c r="E24" i="3"/>
  <c r="F24" i="3"/>
  <c r="G24" i="3"/>
  <c r="H24" i="3"/>
  <c r="E25" i="3"/>
  <c r="F25" i="3"/>
  <c r="G25" i="3"/>
  <c r="H25" i="3"/>
  <c r="D26" i="3"/>
  <c r="E26" i="3"/>
  <c r="F26" i="3"/>
  <c r="G26" i="3"/>
  <c r="H26" i="3"/>
  <c r="D27" i="3"/>
  <c r="E27" i="3"/>
  <c r="F27" i="3"/>
  <c r="G27" i="3"/>
  <c r="H27" i="3"/>
  <c r="D17" i="3"/>
  <c r="E17" i="3"/>
  <c r="F17" i="3"/>
  <c r="G17" i="3"/>
  <c r="D18" i="3"/>
  <c r="E18" i="3"/>
  <c r="F18" i="3"/>
  <c r="G18" i="3"/>
  <c r="H18" i="3"/>
  <c r="D19" i="3"/>
  <c r="E19" i="3"/>
  <c r="F19" i="3"/>
  <c r="G19" i="3"/>
  <c r="H19" i="3"/>
  <c r="D20" i="3"/>
  <c r="E20" i="3"/>
  <c r="F20" i="3"/>
  <c r="G20" i="3"/>
  <c r="D21" i="3"/>
  <c r="E21" i="3"/>
  <c r="F21" i="3"/>
  <c r="G21" i="3"/>
  <c r="C19" i="3" l="1"/>
  <c r="C17" i="3"/>
  <c r="C31" i="3" l="1"/>
  <c r="C30" i="3"/>
  <c r="C29" i="3"/>
  <c r="C27" i="3"/>
  <c r="C21" i="3"/>
  <c r="C20" i="3"/>
  <c r="C18" i="3"/>
  <c r="C34" i="3" l="1"/>
  <c r="C37" i="3" l="1"/>
  <c r="C24" i="3"/>
  <c r="C33" i="3" l="1"/>
  <c r="C26" i="3" l="1"/>
  <c r="C25" i="3"/>
  <c r="C23" i="3" l="1"/>
</calcChain>
</file>

<file path=xl/sharedStrings.xml><?xml version="1.0" encoding="utf-8"?>
<sst xmlns="http://schemas.openxmlformats.org/spreadsheetml/2006/main" count="253" uniqueCount="226">
  <si>
    <t>JORDAN CHEMICAL INDUSTRIES</t>
  </si>
  <si>
    <t>JORDAN INDUSTRIAL RESOURCES</t>
  </si>
  <si>
    <t>PREMIER BUSINESS AND PROJECTS CO.LTD</t>
  </si>
  <si>
    <t>THE ARAB PESTICIDES &amp; VETERINARY DRUGS MFG. CO.</t>
  </si>
  <si>
    <t>THE INDUSTRIAL COMMERCIAL &amp; AGRICULTURAL</t>
  </si>
  <si>
    <t>الصناعات البتروكيماوية الوسيطة</t>
  </si>
  <si>
    <t>الصناعات الكيماوية الاردنية</t>
  </si>
  <si>
    <t>الصناعية التجارية الزراعية / الانتاج</t>
  </si>
  <si>
    <t>العربية لصناعة المبيدات والأدوية البيطرية</t>
  </si>
  <si>
    <t>المتصدرة للأعمال والمشاريع</t>
  </si>
  <si>
    <t>الموارد الصناعية الأردنية</t>
  </si>
  <si>
    <t>الممتلكات والآلات والمعدات</t>
  </si>
  <si>
    <t>موجودات مالية بالقيمة العادلة من خلال الدخل الشامل الاخر</t>
  </si>
  <si>
    <t>الذمم المدينة المتداولة المستحقة من أطراف ذات علاقة</t>
  </si>
  <si>
    <t>INTERMEDIATE PETROCHEMICALS INDUSTRIES</t>
  </si>
  <si>
    <t>قائمة المركز المالي</t>
  </si>
  <si>
    <t>قائمة الدخل</t>
  </si>
  <si>
    <t>قائمة التدفقات النقدية</t>
  </si>
  <si>
    <t>Statement of financial position</t>
  </si>
  <si>
    <t>Income statement</t>
  </si>
  <si>
    <t>Statement of cash flows</t>
  </si>
  <si>
    <t>Trading Information in the Regular Market</t>
  </si>
  <si>
    <t>Par Value / Share (JD)</t>
  </si>
  <si>
    <t>Closing Price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</si>
  <si>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</si>
  <si>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</si>
  <si>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</si>
  <si>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</si>
  <si>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</si>
  <si>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</si>
  <si>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معلومات التداول في السوق النظامي</t>
  </si>
  <si>
    <t>(القيمة الاسمية للسهم (دينار</t>
  </si>
  <si>
    <t>(سعر الاغلاق (دينار</t>
  </si>
  <si>
    <t>(حجم التداول (دينار</t>
  </si>
  <si>
    <t>عدد الأسهم المتداولة</t>
  </si>
  <si>
    <t>عدد العقود المنفذة</t>
  </si>
  <si>
    <t xml:space="preserve">عدد الأسهم المكتتب بها </t>
  </si>
  <si>
    <t>(القيمة السوقية (دينار</t>
  </si>
  <si>
    <t>تاريخ انتهاء السنة المالية</t>
  </si>
  <si>
    <t>Financial Ratios</t>
  </si>
  <si>
    <t>Turnover Ratio %</t>
  </si>
  <si>
    <t>Earning Per Share (JD)</t>
  </si>
  <si>
    <t>Book Value Per Share (JD)</t>
  </si>
  <si>
    <t>Price to Book Value (Times)</t>
  </si>
  <si>
    <t>Gross Margin %</t>
  </si>
  <si>
    <t xml:space="preserve">Profit Margin % </t>
  </si>
  <si>
    <t>Return on Assets %</t>
  </si>
  <si>
    <t>Return on Equity %</t>
  </si>
  <si>
    <t>Debit Ratio %</t>
  </si>
  <si>
    <t>Equity Ratio %</t>
  </si>
  <si>
    <t>Fixed Assets Turnover (Times)</t>
  </si>
  <si>
    <t>Working Capital Turnover (Times)</t>
  </si>
  <si>
    <t>Current Ratio (Times)</t>
  </si>
  <si>
    <t>Working Capital (JD)</t>
  </si>
  <si>
    <t xml:space="preserve">النسب المالية </t>
  </si>
  <si>
    <t>% معدل دوران السهم</t>
  </si>
  <si>
    <t>(عائد السهم الواحد (دينار</t>
  </si>
  <si>
    <t xml:space="preserve">القيمة الدفترية للسهم الواحد (دينار) </t>
  </si>
  <si>
    <t>(القيمة السوقية الى العائد (مرة</t>
  </si>
  <si>
    <t>القيمة السوقية الى القيمة الدفترية (مرة)</t>
  </si>
  <si>
    <t>اجمالي الربح من العمليات الى المبيعات %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</si>
  <si>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</si>
  <si>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</si>
  <si>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</si>
  <si>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</si>
  <si>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-</t>
  </si>
  <si>
    <t>صافي الربح قبل الفوائد والضريبة الى المبيعات %</t>
  </si>
  <si>
    <t>Margin Before Interest and Tax %</t>
  </si>
  <si>
    <t xml:space="preserve">Interest Coverage Ratio (Times) </t>
  </si>
  <si>
    <t xml:space="preserve">نسبة التداول (مرة) </t>
  </si>
  <si>
    <t xml:space="preserve">رأس المال العامل (دينار) </t>
  </si>
  <si>
    <t xml:space="preserve">معدل دوران رأس المال العامل (مرة) </t>
  </si>
  <si>
    <t xml:space="preserve">معدل دوران الموجودات الثابتة (مرة) </t>
  </si>
  <si>
    <t xml:space="preserve">معدل دوران الموجودات (مرة) </t>
  </si>
  <si>
    <t xml:space="preserve">معدل تغطية الفوائد (مرة) </t>
  </si>
  <si>
    <t>صافي الربح الى المبيعات %</t>
  </si>
  <si>
    <t>Price Earnings Ratio (Tims)</t>
  </si>
  <si>
    <t>Total Assets Turnover (Times)</t>
  </si>
  <si>
    <t>حصص ملكية أخرى</t>
  </si>
  <si>
    <t>مطلوبات التأجير التمويلي غير المتداولة</t>
  </si>
  <si>
    <t>مطلوبات غير متداولة أخرى</t>
  </si>
  <si>
    <t>Other equity interest</t>
  </si>
  <si>
    <t>Non-current finance lease obligation</t>
  </si>
  <si>
    <t>Other non-current liabilities</t>
  </si>
  <si>
    <t>Annual Financial Data for the Year 2023</t>
  </si>
  <si>
    <t>البيانات المالية السنوية لعام 2023</t>
  </si>
  <si>
    <t>مشاريع تحت التنفيذ</t>
  </si>
  <si>
    <t>الاستثمارات العقارية</t>
  </si>
  <si>
    <t>الاستثمارات في الشركات التابعة والمشاريع المشتركة والشركات الحليفة</t>
  </si>
  <si>
    <t>الموجودات المالية بالتكلفة المظفأة</t>
  </si>
  <si>
    <t>الذمم التجارية والذمم الأخرى المدينة غير المتداولة</t>
  </si>
  <si>
    <t>إجمالي الموجودات غير المتداولة</t>
  </si>
  <si>
    <t>النقد في الصندوق ولدى البنوك</t>
  </si>
  <si>
    <t>الذمم التجارية والذمم الأخرى المدينة المتداولة</t>
  </si>
  <si>
    <t>المخزون</t>
  </si>
  <si>
    <t>قطع غيار</t>
  </si>
  <si>
    <t>موجودات متداولة أخرى</t>
  </si>
  <si>
    <t>المجموع</t>
  </si>
  <si>
    <t>موجودات محتفظ بها للبيع</t>
  </si>
  <si>
    <t>إجمالي الموجودات المتداولة</t>
  </si>
  <si>
    <t>مجموع الموجودات</t>
  </si>
  <si>
    <t>رأس المال المكتتب به (المدفوع)</t>
  </si>
  <si>
    <t>الأرباح (الخسائر) المدورة</t>
  </si>
  <si>
    <t>علاوة إصدار</t>
  </si>
  <si>
    <t>احتياطي اجباري</t>
  </si>
  <si>
    <t>إحتياطي اختياري</t>
  </si>
  <si>
    <t>إحتياطي خاص</t>
  </si>
  <si>
    <t>إحتياطي القيمة العادلة</t>
  </si>
  <si>
    <t>احتياطي التغير في قيمة فروقات أسعار العملة الأجنبية</t>
  </si>
  <si>
    <t>إجمالي حقوق الملكية المنسوبة إلى مالكي الشركة الأم</t>
  </si>
  <si>
    <t>حقوق غير المسيطرين</t>
  </si>
  <si>
    <t>إجمالي حقوق الملكية</t>
  </si>
  <si>
    <t>الذمم التجارية والذمم الأخرى الدائنة غير المتداولة</t>
  </si>
  <si>
    <t>الاقتراضات غير متداولة</t>
  </si>
  <si>
    <t>قروض دائنة طويلة الاجل</t>
  </si>
  <si>
    <t>إجمالي المطلوبات غير المتداولة</t>
  </si>
  <si>
    <t>الذمم التجارية والذمم الأخرى الدائنة</t>
  </si>
  <si>
    <t>الذمم الدائنة المتداولة إلى أطراف ذات العلاقة</t>
  </si>
  <si>
    <t>المخصصات المتداولة</t>
  </si>
  <si>
    <t>قروض قصيرة الأجل دائنة</t>
  </si>
  <si>
    <t>الاقتراضات المتداولة</t>
  </si>
  <si>
    <t>مخصص ضريبة دخل</t>
  </si>
  <si>
    <t>مطلوبات متداولة أخرى</t>
  </si>
  <si>
    <t>إجمالي المطلوبات المتداولة</t>
  </si>
  <si>
    <t>مجموع المطلوبات</t>
  </si>
  <si>
    <t>إجمالي المطلوبات وحقوق الملكية</t>
  </si>
  <si>
    <t/>
  </si>
  <si>
    <t>الإيرادات</t>
  </si>
  <si>
    <t>تكلفة المبيعات</t>
  </si>
  <si>
    <t>مجمل الربح</t>
  </si>
  <si>
    <t>ارباح ( خسائر ) عملات أجنبية</t>
  </si>
  <si>
    <t>الإيرادات الأخرى</t>
  </si>
  <si>
    <t>المصاريف الادارية والعمومية</t>
  </si>
  <si>
    <t>مصاريف بيع وتوزيع</t>
  </si>
  <si>
    <t>مصاريف اخرى</t>
  </si>
  <si>
    <t>الربح التشغيلي</t>
  </si>
  <si>
    <t>تكاليف التمويل</t>
  </si>
  <si>
    <t>صافي دخل (مصروف) التمويل</t>
  </si>
  <si>
    <t>أرباح (خسائر) موجودات مالية بالقيمة العادلة من خلال قائمة الدخل</t>
  </si>
  <si>
    <t>أرباح (خسائر) موجودات مالية بالتكلفة المطفأة</t>
  </si>
  <si>
    <t>أرباح استثمارات في الشركات التابعة والحليفة والمشاريع المشتركة</t>
  </si>
  <si>
    <t>الربح (الخسارة ) من استبعاد الاستثمارات في الشركات الحليفة</t>
  </si>
  <si>
    <t>الربح (الخسارة ) من استبعاد الاستثمارات في الشركات التابعة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</si>
  <si>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</si>
  <si>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</si>
  <si>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</si>
  <si>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</si>
  <si>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</si>
  <si>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مساهمي الشركة</t>
  </si>
  <si>
    <t>الربح (الخسارة)، المنسوب إلى حقوق غير المسيطرين</t>
  </si>
  <si>
    <t>صافي التدفقات النقدية من (المستخدمه في) عمليات التشغيل</t>
  </si>
  <si>
    <t>صافي التدفق النقدي من (المستخدم في) الانشطة الإستثمارية</t>
  </si>
  <si>
    <t>صافي التدفقات النقدي من (المستخدم في) الانشطة التمويلية</t>
  </si>
  <si>
    <t>النقد وما في حكمه في بداية الفترة</t>
  </si>
  <si>
    <t>النقد وما في حكمه في نهاية الفترة</t>
  </si>
  <si>
    <t>Property, plant and equipment</t>
  </si>
  <si>
    <t>Projects in progress</t>
  </si>
  <si>
    <t>Investment property</t>
  </si>
  <si>
    <t>Investments in subsidiaries, joint ventures and associates</t>
  </si>
  <si>
    <t>Financial assets at fair value through other comprehensive income</t>
  </si>
  <si>
    <t>Financial assets at amortized cost</t>
  </si>
  <si>
    <t>Trade and other non-current receivables</t>
  </si>
  <si>
    <t>Total non-current assets</t>
  </si>
  <si>
    <t>Cash and banks balances</t>
  </si>
  <si>
    <t>Trade and other current receivables</t>
  </si>
  <si>
    <t>Current receivables due from related parties</t>
  </si>
  <si>
    <t>Inventories</t>
  </si>
  <si>
    <t>Spare parts</t>
  </si>
  <si>
    <t>Other current assets</t>
  </si>
  <si>
    <t>Total</t>
  </si>
  <si>
    <t>Assets held for sale</t>
  </si>
  <si>
    <t>Total current assets</t>
  </si>
  <si>
    <t>Total assets</t>
  </si>
  <si>
    <t>Paid-up capital</t>
  </si>
  <si>
    <t>Retained earnings (accumulated losses)</t>
  </si>
  <si>
    <t>Share premium</t>
  </si>
  <si>
    <t>Statutory reserve</t>
  </si>
  <si>
    <t>Voluntary reserve</t>
  </si>
  <si>
    <t>Special reserve</t>
  </si>
  <si>
    <t>Fair value reserve</t>
  </si>
  <si>
    <t>Reserve of change in value of foreign currency basis spreads</t>
  </si>
  <si>
    <t>Total equity attributable to owners of parent</t>
  </si>
  <si>
    <t>Non-controlling interests</t>
  </si>
  <si>
    <t>Total equity</t>
  </si>
  <si>
    <t>Trade and other non-current payables</t>
  </si>
  <si>
    <t>Non-current borrowings</t>
  </si>
  <si>
    <t>Long term loans payable</t>
  </si>
  <si>
    <t>Total non-current liabilities</t>
  </si>
  <si>
    <t>Trade and other current payables</t>
  </si>
  <si>
    <t>Current payables to related parties</t>
  </si>
  <si>
    <t>Current provisions</t>
  </si>
  <si>
    <t>Short term loans payables</t>
  </si>
  <si>
    <t>Current borrowings</t>
  </si>
  <si>
    <t>Income tax provision</t>
  </si>
  <si>
    <t>Other current liabilities</t>
  </si>
  <si>
    <t>Total current liabilities</t>
  </si>
  <si>
    <t>Total liabilities</t>
  </si>
  <si>
    <t>Total equity and liabilities</t>
  </si>
  <si>
    <t>Revenue</t>
  </si>
  <si>
    <t>Cost of revenues</t>
  </si>
  <si>
    <t>Gross profit</t>
  </si>
  <si>
    <t>Currency exchange differences</t>
  </si>
  <si>
    <t>Other income</t>
  </si>
  <si>
    <t>General and administrative expense</t>
  </si>
  <si>
    <t>Selling and distribution expenses</t>
  </si>
  <si>
    <t>Other expenses</t>
  </si>
  <si>
    <t>Operating profit</t>
  </si>
  <si>
    <t>Finance costs</t>
  </si>
  <si>
    <t>Net finance income (cost)</t>
  </si>
  <si>
    <t>Gains (losses) on financial assets at fair value through profit or loss</t>
  </si>
  <si>
    <t>Gains (losses) on financial assets carried at amortized cost</t>
  </si>
  <si>
    <t>Gains on investments in subsidiaries, joint ventures and associates</t>
  </si>
  <si>
    <t>Gain (loss) from disposal of investments in associates</t>
  </si>
  <si>
    <t>Gain (loss) from disposal of investments in subsidiary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</si>
  <si>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</si>
  <si>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</si>
  <si>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</si>
  <si>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</si>
  <si>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</si>
  <si>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</t>
  </si>
  <si>
    <t>Profit (loss), attributable to non-controlling interests</t>
  </si>
  <si>
    <t>Net cash flows from (used in) operations</t>
  </si>
  <si>
    <t>Net cash flows from (used in) investing activities</t>
  </si>
  <si>
    <t>Net cash flows from (used in) financing activities</t>
  </si>
  <si>
    <t>Cash and cash equivalents at beginning of period</t>
  </si>
  <si>
    <t>Cash and cash equivalents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</si>
</sst>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2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/>
    <xf numFmtId="0" fontId="3" fillId="0" borderId="0" xfId="0" applyFont="1"/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1" fontId="1" fillId="0" borderId="6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11" xfId="0" applyNumberFormat="1" applyFill="1" applyBorder="1"/>
    <xf numFmtId="0" fontId="0" fillId="0" borderId="11" xfId="0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21</xdr:col>
      <xdr:colOff>161925</xdr:colOff>
      <xdr:row>3</xdr:row>
      <xdr:rowOff>9525</xdr:rowOff>
    </xdr:to>
    <xdr:pic>
      <xdr:nvPicPr>
        <xdr:cNvPr id="2074" name="Picture 1">
          <a:extLst>
            <a:ext uri="{FF2B5EF4-FFF2-40B4-BE49-F238E27FC236}">
              <a16:creationId xmlns:a16="http://schemas.microsoft.com/office/drawing/2014/main" id="{310BCA21-5F1C-462F-B23B-DE42CEDF2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917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H91"/>
  <sheetViews>
    <sheetView tabSelected="1" workbookViewId="0">
      <selection activeCell="A7" sqref="A7"/>
    </sheetView>
  </sheetViews>
  <sheetFormatPr defaultRowHeight="12.75" x14ac:dyDescent="0.2"/>
  <cols>
    <col min="1" max="1" width="63" bestFit="1" customWidth="1"/>
    <col min="2" max="7" width="19.28515625" customWidth="1"/>
    <col min="8" max="8" width="49.42578125" bestFit="1" customWidth="1"/>
    <col min="9" max="9" width="18.42578125" customWidth="1"/>
  </cols>
  <sheetData>
    <row r="7" spans="1:8" ht="15" x14ac:dyDescent="0.25">
      <c r="A7" s="13" t="s">
        <v>84</v>
      </c>
      <c r="H7" s="13" t="s">
        <v>85</v>
      </c>
    </row>
    <row r="9" spans="1:8" s="3" customFormat="1" ht="51" x14ac:dyDescent="0.2">
      <c r="A9" s="8"/>
      <c r="B9" s="7" t="s">
        <v>4</v>
      </c>
      <c r="C9" s="4" t="s">
        <v>2</v>
      </c>
      <c r="D9" s="4" t="s">
        <v>1</v>
      </c>
      <c r="E9" s="4" t="s">
        <v>3</v>
      </c>
      <c r="F9" s="4" t="s">
        <v>14</v>
      </c>
      <c r="G9" s="4" t="s">
        <v>0</v>
      </c>
      <c r="H9" s="8"/>
    </row>
    <row r="10" spans="1:8" s="3" customFormat="1" ht="25.5" x14ac:dyDescent="0.2">
      <c r="A10" s="9"/>
      <c r="B10" s="7" t="s">
        <v>7</v>
      </c>
      <c r="C10" s="4" t="s">
        <v>9</v>
      </c>
      <c r="D10" s="4" t="s">
        <v>10</v>
      </c>
      <c r="E10" s="4" t="s">
        <v>8</v>
      </c>
      <c r="F10" s="4" t="s">
        <v>5</v>
      </c>
      <c r="G10" s="4" t="s">
        <v>6</v>
      </c>
      <c r="H10" s="9"/>
    </row>
    <row r="11" spans="1:8" s="3" customFormat="1" x14ac:dyDescent="0.2">
      <c r="A11" s="10"/>
      <c r="B11" s="7">
        <v>141009</v>
      </c>
      <c r="C11" s="4">
        <v>141010</v>
      </c>
      <c r="D11" s="4">
        <v>141055</v>
      </c>
      <c r="E11" s="4">
        <v>141209</v>
      </c>
      <c r="F11" s="4">
        <v>141217</v>
      </c>
      <c r="G11" s="4">
        <v>141026</v>
      </c>
      <c r="H11" s="10"/>
    </row>
    <row r="13" spans="1:8" x14ac:dyDescent="0.2">
      <c r="A13" s="6" t="s">
        <v>18</v>
      </c>
      <c r="H13" s="6" t="s">
        <v>15</v>
      </c>
    </row>
    <row r="14" spans="1:8" x14ac:dyDescent="0.2">
      <c r="A14" s="1" t="s">
        <v>155</v>
      </c>
      <c r="B14" s="2">
        <v>14180835</v>
      </c>
      <c r="C14" s="2">
        <v>309769</v>
      </c>
      <c r="D14" s="2">
        <v>4802484</v>
      </c>
      <c r="E14" s="2">
        <v>7630670</v>
      </c>
      <c r="F14" s="2">
        <v>3907839</v>
      </c>
      <c r="G14" s="2">
        <v>2105202</v>
      </c>
      <c r="H14" s="1" t="s">
        <v>11</v>
      </c>
    </row>
    <row r="15" spans="1:8" x14ac:dyDescent="0.2">
      <c r="A15" s="5" t="s">
        <v>156</v>
      </c>
      <c r="B15" s="1">
        <v>0</v>
      </c>
      <c r="C15" s="1">
        <v>0</v>
      </c>
      <c r="D15" s="1">
        <v>0</v>
      </c>
      <c r="E15" s="2">
        <v>2441646</v>
      </c>
      <c r="F15" s="1">
        <v>0</v>
      </c>
      <c r="G15" s="1">
        <v>0</v>
      </c>
      <c r="H15" s="1" t="s">
        <v>86</v>
      </c>
    </row>
    <row r="16" spans="1:8" x14ac:dyDescent="0.2">
      <c r="A16" s="5" t="s">
        <v>157</v>
      </c>
      <c r="B16" s="1">
        <v>0</v>
      </c>
      <c r="C16" s="2">
        <v>80003</v>
      </c>
      <c r="D16" s="1">
        <v>0</v>
      </c>
      <c r="E16" s="1">
        <v>0</v>
      </c>
      <c r="F16" s="1">
        <v>0</v>
      </c>
      <c r="G16" s="1">
        <v>0</v>
      </c>
      <c r="H16" s="1" t="s">
        <v>87</v>
      </c>
    </row>
    <row r="17" spans="1:8" x14ac:dyDescent="0.2">
      <c r="A17" s="5" t="s">
        <v>158</v>
      </c>
      <c r="B17" s="1">
        <v>0</v>
      </c>
      <c r="C17" s="2">
        <v>2072106</v>
      </c>
      <c r="D17" s="1">
        <v>0</v>
      </c>
      <c r="E17" s="2">
        <v>480710</v>
      </c>
      <c r="F17" s="1">
        <v>0</v>
      </c>
      <c r="G17" s="1">
        <v>0</v>
      </c>
      <c r="H17" s="1" t="s">
        <v>88</v>
      </c>
    </row>
    <row r="18" spans="1:8" x14ac:dyDescent="0.2">
      <c r="A18" s="5" t="s">
        <v>159</v>
      </c>
      <c r="B18" s="2">
        <v>0</v>
      </c>
      <c r="C18" s="2">
        <v>2301</v>
      </c>
      <c r="D18" s="1">
        <v>0</v>
      </c>
      <c r="E18" s="2">
        <v>237090</v>
      </c>
      <c r="F18" s="2">
        <v>21504</v>
      </c>
      <c r="G18" s="2">
        <v>97815</v>
      </c>
      <c r="H18" s="1" t="s">
        <v>12</v>
      </c>
    </row>
    <row r="19" spans="1:8" x14ac:dyDescent="0.2">
      <c r="A19" s="5" t="s">
        <v>160</v>
      </c>
      <c r="B19" s="2">
        <v>6500000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 t="s">
        <v>89</v>
      </c>
    </row>
    <row r="20" spans="1:8" x14ac:dyDescent="0.2">
      <c r="A20" s="5" t="s">
        <v>161</v>
      </c>
      <c r="B20" s="1">
        <v>0</v>
      </c>
      <c r="C20" s="1">
        <v>0</v>
      </c>
      <c r="D20" s="1">
        <v>0</v>
      </c>
      <c r="E20" s="2">
        <v>0</v>
      </c>
      <c r="F20" s="1">
        <v>0</v>
      </c>
      <c r="G20" s="1">
        <v>0</v>
      </c>
      <c r="H20" s="1" t="s">
        <v>90</v>
      </c>
    </row>
    <row r="21" spans="1:8" x14ac:dyDescent="0.2">
      <c r="A21" s="5" t="s">
        <v>162</v>
      </c>
      <c r="B21" s="2">
        <v>20680835</v>
      </c>
      <c r="C21" s="2">
        <v>2464179</v>
      </c>
      <c r="D21" s="2">
        <v>4802484</v>
      </c>
      <c r="E21" s="2">
        <v>10790116</v>
      </c>
      <c r="F21" s="2">
        <v>3929343</v>
      </c>
      <c r="G21" s="2">
        <v>2203017</v>
      </c>
      <c r="H21" s="1" t="s">
        <v>91</v>
      </c>
    </row>
    <row r="22" spans="1:8" x14ac:dyDescent="0.2">
      <c r="A22" s="5" t="s">
        <v>163</v>
      </c>
      <c r="B22" s="2">
        <v>1175285</v>
      </c>
      <c r="C22" s="2">
        <v>30135</v>
      </c>
      <c r="D22" s="2">
        <v>121206</v>
      </c>
      <c r="E22" s="2">
        <v>4481081</v>
      </c>
      <c r="F22" s="2">
        <v>432325</v>
      </c>
      <c r="G22" s="2">
        <v>441</v>
      </c>
      <c r="H22" s="1" t="s">
        <v>92</v>
      </c>
    </row>
    <row r="23" spans="1:8" x14ac:dyDescent="0.2">
      <c r="A23" s="5" t="s">
        <v>164</v>
      </c>
      <c r="B23" s="2">
        <v>5157830</v>
      </c>
      <c r="C23" s="1">
        <v>0</v>
      </c>
      <c r="D23" s="2">
        <v>245221</v>
      </c>
      <c r="E23" s="2">
        <v>16094580</v>
      </c>
      <c r="F23" s="2">
        <v>25925</v>
      </c>
      <c r="G23" s="2">
        <v>1023989</v>
      </c>
      <c r="H23" s="1" t="s">
        <v>93</v>
      </c>
    </row>
    <row r="24" spans="1:8" x14ac:dyDescent="0.2">
      <c r="A24" s="5" t="s">
        <v>165</v>
      </c>
      <c r="B24" s="1">
        <v>0</v>
      </c>
      <c r="C24" s="2">
        <v>420745</v>
      </c>
      <c r="D24" s="1">
        <v>0</v>
      </c>
      <c r="E24" s="1">
        <v>0</v>
      </c>
      <c r="F24" s="1">
        <v>0</v>
      </c>
      <c r="G24" s="2">
        <v>0</v>
      </c>
      <c r="H24" s="1" t="s">
        <v>13</v>
      </c>
    </row>
    <row r="25" spans="1:8" x14ac:dyDescent="0.2">
      <c r="A25" s="5" t="s">
        <v>166</v>
      </c>
      <c r="B25" s="2">
        <v>2741240</v>
      </c>
      <c r="C25" s="1">
        <v>0</v>
      </c>
      <c r="D25" s="2">
        <v>88832</v>
      </c>
      <c r="E25" s="2">
        <v>15111853</v>
      </c>
      <c r="F25" s="2">
        <v>490371</v>
      </c>
      <c r="G25" s="2">
        <v>808789</v>
      </c>
      <c r="H25" s="1" t="s">
        <v>94</v>
      </c>
    </row>
    <row r="26" spans="1:8" x14ac:dyDescent="0.2">
      <c r="A26" s="5" t="s">
        <v>167</v>
      </c>
      <c r="B26" s="2">
        <v>324112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 t="s">
        <v>95</v>
      </c>
    </row>
    <row r="27" spans="1:8" x14ac:dyDescent="0.2">
      <c r="A27" s="5" t="s">
        <v>168</v>
      </c>
      <c r="B27" s="2">
        <v>1071038</v>
      </c>
      <c r="C27" s="2">
        <v>5486</v>
      </c>
      <c r="D27" s="2">
        <v>73702</v>
      </c>
      <c r="E27" s="2">
        <v>1668888</v>
      </c>
      <c r="F27" s="2">
        <v>84465</v>
      </c>
      <c r="G27" s="1">
        <v>0</v>
      </c>
      <c r="H27" s="1" t="s">
        <v>96</v>
      </c>
    </row>
    <row r="28" spans="1:8" x14ac:dyDescent="0.2">
      <c r="A28" s="5" t="s">
        <v>169</v>
      </c>
      <c r="B28" s="2">
        <v>10469505</v>
      </c>
      <c r="C28" s="2">
        <v>456366</v>
      </c>
      <c r="D28" s="2">
        <v>528961</v>
      </c>
      <c r="E28" s="2">
        <v>37356402</v>
      </c>
      <c r="F28" s="2">
        <v>1033086</v>
      </c>
      <c r="G28" s="2">
        <v>1833219</v>
      </c>
      <c r="H28" s="1" t="s">
        <v>97</v>
      </c>
    </row>
    <row r="29" spans="1:8" x14ac:dyDescent="0.2">
      <c r="A29" s="5" t="s">
        <v>170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1" t="s">
        <v>98</v>
      </c>
    </row>
    <row r="30" spans="1:8" x14ac:dyDescent="0.2">
      <c r="A30" s="5" t="s">
        <v>171</v>
      </c>
      <c r="B30" s="2">
        <v>10469505</v>
      </c>
      <c r="C30" s="2">
        <v>456366</v>
      </c>
      <c r="D30" s="2">
        <v>528961</v>
      </c>
      <c r="E30" s="2">
        <v>37356402</v>
      </c>
      <c r="F30" s="2">
        <v>1033086</v>
      </c>
      <c r="G30" s="2">
        <v>1833219</v>
      </c>
      <c r="H30" s="1" t="s">
        <v>99</v>
      </c>
    </row>
    <row r="31" spans="1:8" x14ac:dyDescent="0.2">
      <c r="A31" s="5" t="s">
        <v>172</v>
      </c>
      <c r="B31" s="2">
        <v>31150340</v>
      </c>
      <c r="C31" s="2">
        <v>2920545</v>
      </c>
      <c r="D31" s="2">
        <v>5331445</v>
      </c>
      <c r="E31" s="2">
        <v>48146518</v>
      </c>
      <c r="F31" s="2">
        <v>4962429</v>
      </c>
      <c r="G31" s="2">
        <v>4036236</v>
      </c>
      <c r="H31" s="1" t="s">
        <v>100</v>
      </c>
    </row>
    <row r="32" spans="1:8" x14ac:dyDescent="0.2">
      <c r="A32" s="5" t="s">
        <v>173</v>
      </c>
      <c r="B32" s="2">
        <v>14956389</v>
      </c>
      <c r="C32" s="2">
        <v>1500000</v>
      </c>
      <c r="D32" s="2">
        <v>6285649</v>
      </c>
      <c r="E32" s="2">
        <v>16500000</v>
      </c>
      <c r="F32" s="2">
        <v>3000000</v>
      </c>
      <c r="G32" s="2">
        <v>1799624</v>
      </c>
      <c r="H32" s="1" t="s">
        <v>101</v>
      </c>
    </row>
    <row r="33" spans="1:8" x14ac:dyDescent="0.2">
      <c r="A33" s="5" t="s">
        <v>174</v>
      </c>
      <c r="B33" s="2">
        <v>902632</v>
      </c>
      <c r="C33" s="2">
        <v>-124908</v>
      </c>
      <c r="D33" s="2">
        <v>-4487151</v>
      </c>
      <c r="E33" s="2">
        <v>11323311</v>
      </c>
      <c r="F33" s="2">
        <v>-2838161</v>
      </c>
      <c r="G33" s="2">
        <v>-1796192</v>
      </c>
      <c r="H33" s="1" t="s">
        <v>102</v>
      </c>
    </row>
    <row r="34" spans="1:8" x14ac:dyDescent="0.2">
      <c r="A34" s="5" t="s">
        <v>175</v>
      </c>
      <c r="B34" s="1">
        <v>0</v>
      </c>
      <c r="C34" s="1">
        <v>0</v>
      </c>
      <c r="D34" s="1">
        <v>0</v>
      </c>
      <c r="E34" s="2">
        <v>1500000</v>
      </c>
      <c r="F34" s="1">
        <v>0</v>
      </c>
      <c r="G34" s="1">
        <v>0</v>
      </c>
      <c r="H34" s="1" t="s">
        <v>103</v>
      </c>
    </row>
    <row r="35" spans="1:8" x14ac:dyDescent="0.2">
      <c r="A35" s="5" t="s">
        <v>176</v>
      </c>
      <c r="B35" s="2">
        <v>3931660</v>
      </c>
      <c r="C35" s="2">
        <v>784554</v>
      </c>
      <c r="D35" s="2">
        <v>873196</v>
      </c>
      <c r="E35" s="2">
        <v>4125000</v>
      </c>
      <c r="F35" s="1">
        <v>0</v>
      </c>
      <c r="G35" s="2">
        <v>0</v>
      </c>
      <c r="H35" s="1" t="s">
        <v>104</v>
      </c>
    </row>
    <row r="36" spans="1:8" x14ac:dyDescent="0.2">
      <c r="A36" s="5" t="s">
        <v>177</v>
      </c>
      <c r="B36" s="1">
        <v>0</v>
      </c>
      <c r="C36" s="2">
        <v>511279</v>
      </c>
      <c r="D36" s="1">
        <v>0</v>
      </c>
      <c r="E36" s="2">
        <v>2118949</v>
      </c>
      <c r="F36" s="1">
        <v>0</v>
      </c>
      <c r="G36" s="1">
        <v>0</v>
      </c>
      <c r="H36" s="1" t="s">
        <v>105</v>
      </c>
    </row>
    <row r="37" spans="1:8" x14ac:dyDescent="0.2">
      <c r="A37" s="5" t="s">
        <v>178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2">
        <v>0</v>
      </c>
      <c r="H37" s="1" t="s">
        <v>106</v>
      </c>
    </row>
    <row r="38" spans="1:8" x14ac:dyDescent="0.2">
      <c r="A38" s="5" t="s">
        <v>179</v>
      </c>
      <c r="B38" s="1">
        <v>0</v>
      </c>
      <c r="C38" s="2">
        <v>-26575</v>
      </c>
      <c r="D38" s="1">
        <v>0</v>
      </c>
      <c r="E38" s="1">
        <v>0</v>
      </c>
      <c r="F38" s="2">
        <v>-7496</v>
      </c>
      <c r="G38" s="2">
        <v>55236</v>
      </c>
      <c r="H38" s="1" t="s">
        <v>107</v>
      </c>
    </row>
    <row r="39" spans="1:8" x14ac:dyDescent="0.2">
      <c r="A39" s="5" t="s">
        <v>180</v>
      </c>
      <c r="B39" s="1">
        <v>0</v>
      </c>
      <c r="C39" s="2">
        <v>0</v>
      </c>
      <c r="D39" s="2">
        <v>408423</v>
      </c>
      <c r="E39" s="2">
        <v>-3009469</v>
      </c>
      <c r="F39" s="1">
        <v>0</v>
      </c>
      <c r="G39" s="2">
        <v>0</v>
      </c>
      <c r="H39" s="1" t="s">
        <v>108</v>
      </c>
    </row>
    <row r="40" spans="1:8" x14ac:dyDescent="0.2">
      <c r="A40" s="5" t="s">
        <v>81</v>
      </c>
      <c r="B40" s="1">
        <v>0</v>
      </c>
      <c r="C40" s="2">
        <v>0</v>
      </c>
      <c r="D40" s="2">
        <v>0</v>
      </c>
      <c r="E40" s="2">
        <v>0</v>
      </c>
      <c r="F40" s="1">
        <v>0</v>
      </c>
      <c r="G40" s="2">
        <v>939566</v>
      </c>
      <c r="H40" s="1" t="s">
        <v>78</v>
      </c>
    </row>
    <row r="41" spans="1:8" x14ac:dyDescent="0.2">
      <c r="A41" s="5" t="s">
        <v>181</v>
      </c>
      <c r="B41" s="2">
        <v>19790681</v>
      </c>
      <c r="C41" s="2">
        <v>2644350</v>
      </c>
      <c r="D41" s="2">
        <v>3080117</v>
      </c>
      <c r="E41" s="2">
        <v>32557791</v>
      </c>
      <c r="F41" s="2">
        <v>154343</v>
      </c>
      <c r="G41" s="2">
        <v>998234</v>
      </c>
      <c r="H41" s="1" t="s">
        <v>109</v>
      </c>
    </row>
    <row r="42" spans="1:8" x14ac:dyDescent="0.2">
      <c r="A42" s="5" t="s">
        <v>182</v>
      </c>
      <c r="B42" s="1">
        <v>0</v>
      </c>
      <c r="C42" s="1">
        <v>0</v>
      </c>
      <c r="D42" s="2">
        <v>2750</v>
      </c>
      <c r="E42" s="2">
        <v>7440116</v>
      </c>
      <c r="F42" s="1">
        <v>0</v>
      </c>
      <c r="G42" s="1">
        <v>0</v>
      </c>
      <c r="H42" s="1" t="s">
        <v>110</v>
      </c>
    </row>
    <row r="43" spans="1:8" x14ac:dyDescent="0.2">
      <c r="A43" s="5" t="s">
        <v>183</v>
      </c>
      <c r="B43" s="2">
        <v>19790681</v>
      </c>
      <c r="C43" s="2">
        <v>2644350</v>
      </c>
      <c r="D43" s="2">
        <v>3082867</v>
      </c>
      <c r="E43" s="2">
        <v>39997907</v>
      </c>
      <c r="F43" s="2">
        <v>154343</v>
      </c>
      <c r="G43" s="2">
        <v>998234</v>
      </c>
      <c r="H43" s="1" t="s">
        <v>111</v>
      </c>
    </row>
    <row r="44" spans="1:8" x14ac:dyDescent="0.2">
      <c r="A44" s="5" t="s">
        <v>184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1" t="s">
        <v>112</v>
      </c>
    </row>
    <row r="45" spans="1:8" x14ac:dyDescent="0.2">
      <c r="A45" s="5" t="s">
        <v>185</v>
      </c>
      <c r="B45" s="2">
        <v>0</v>
      </c>
      <c r="C45" s="1">
        <v>0</v>
      </c>
      <c r="D45" s="1">
        <v>0</v>
      </c>
      <c r="E45" s="2">
        <v>1768883</v>
      </c>
      <c r="F45" s="1">
        <v>0</v>
      </c>
      <c r="G45" s="2">
        <v>0</v>
      </c>
      <c r="H45" s="1" t="s">
        <v>113</v>
      </c>
    </row>
    <row r="46" spans="1:8" x14ac:dyDescent="0.2">
      <c r="A46" s="5" t="s">
        <v>186</v>
      </c>
      <c r="B46" s="1">
        <v>0</v>
      </c>
      <c r="C46" s="1">
        <v>0</v>
      </c>
      <c r="D46" s="2">
        <v>976074</v>
      </c>
      <c r="E46" s="1">
        <v>0</v>
      </c>
      <c r="F46" s="2">
        <v>0</v>
      </c>
      <c r="G46" s="1">
        <v>0</v>
      </c>
      <c r="H46" s="1" t="s">
        <v>114</v>
      </c>
    </row>
    <row r="47" spans="1:8" x14ac:dyDescent="0.2">
      <c r="A47" s="5" t="s">
        <v>82</v>
      </c>
      <c r="B47" s="1">
        <v>0</v>
      </c>
      <c r="C47" s="1">
        <v>0</v>
      </c>
      <c r="D47" s="2">
        <v>210222</v>
      </c>
      <c r="E47" s="1">
        <v>0</v>
      </c>
      <c r="F47" s="2">
        <v>0</v>
      </c>
      <c r="G47" s="1">
        <v>0</v>
      </c>
      <c r="H47" s="1" t="s">
        <v>79</v>
      </c>
    </row>
    <row r="48" spans="1:8" x14ac:dyDescent="0.2">
      <c r="A48" s="5" t="s">
        <v>83</v>
      </c>
      <c r="B48" s="1">
        <v>0</v>
      </c>
      <c r="C48" s="1">
        <v>0</v>
      </c>
      <c r="D48" s="2">
        <v>694336</v>
      </c>
      <c r="E48" s="1">
        <v>0</v>
      </c>
      <c r="F48" s="2">
        <v>0</v>
      </c>
      <c r="G48" s="1">
        <v>0</v>
      </c>
      <c r="H48" s="1" t="s">
        <v>80</v>
      </c>
    </row>
    <row r="49" spans="1:8" x14ac:dyDescent="0.2">
      <c r="A49" s="5" t="s">
        <v>187</v>
      </c>
      <c r="B49" s="2">
        <v>0</v>
      </c>
      <c r="C49" s="1">
        <v>0</v>
      </c>
      <c r="D49" s="2">
        <v>1880632</v>
      </c>
      <c r="E49" s="2">
        <v>1768883</v>
      </c>
      <c r="F49" s="2">
        <v>0</v>
      </c>
      <c r="G49" s="2">
        <v>0</v>
      </c>
      <c r="H49" s="1" t="s">
        <v>115</v>
      </c>
    </row>
    <row r="50" spans="1:8" x14ac:dyDescent="0.2">
      <c r="A50" s="5" t="s">
        <v>188</v>
      </c>
      <c r="B50" s="2">
        <v>1569520</v>
      </c>
      <c r="C50" s="1">
        <v>0</v>
      </c>
      <c r="D50" s="2">
        <v>254896</v>
      </c>
      <c r="E50" s="2">
        <v>1978257</v>
      </c>
      <c r="F50" s="2">
        <v>68568</v>
      </c>
      <c r="G50" s="2">
        <v>1523419</v>
      </c>
      <c r="H50" s="1" t="s">
        <v>116</v>
      </c>
    </row>
    <row r="51" spans="1:8" x14ac:dyDescent="0.2">
      <c r="A51" s="5" t="s">
        <v>189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2">
        <v>31929</v>
      </c>
      <c r="H51" s="1" t="s">
        <v>117</v>
      </c>
    </row>
    <row r="52" spans="1:8" x14ac:dyDescent="0.2">
      <c r="A52" s="5" t="s">
        <v>190</v>
      </c>
      <c r="B52" s="1">
        <v>0</v>
      </c>
      <c r="C52" s="2">
        <v>94972</v>
      </c>
      <c r="D52" s="1">
        <v>0</v>
      </c>
      <c r="E52" s="2">
        <v>839424</v>
      </c>
      <c r="F52" s="1">
        <v>0</v>
      </c>
      <c r="G52" s="1">
        <v>0</v>
      </c>
      <c r="H52" s="1" t="s">
        <v>118</v>
      </c>
    </row>
    <row r="53" spans="1:8" x14ac:dyDescent="0.2">
      <c r="A53" s="5" t="s">
        <v>191</v>
      </c>
      <c r="B53" s="1">
        <v>0</v>
      </c>
      <c r="C53" s="1">
        <v>0</v>
      </c>
      <c r="D53" s="1">
        <v>0</v>
      </c>
      <c r="E53" s="1">
        <v>0</v>
      </c>
      <c r="F53" s="2">
        <v>0</v>
      </c>
      <c r="G53" s="2">
        <v>0</v>
      </c>
      <c r="H53" s="1" t="s">
        <v>119</v>
      </c>
    </row>
    <row r="54" spans="1:8" x14ac:dyDescent="0.2">
      <c r="A54" s="5" t="s">
        <v>192</v>
      </c>
      <c r="B54" s="2">
        <v>9353661</v>
      </c>
      <c r="C54" s="1">
        <v>0</v>
      </c>
      <c r="D54" s="1">
        <v>0</v>
      </c>
      <c r="E54" s="2">
        <v>1226217</v>
      </c>
      <c r="F54" s="2">
        <v>4443493</v>
      </c>
      <c r="G54" s="2">
        <v>1304318</v>
      </c>
      <c r="H54" s="1" t="s">
        <v>120</v>
      </c>
    </row>
    <row r="55" spans="1:8" x14ac:dyDescent="0.2">
      <c r="A55" s="5" t="s">
        <v>193</v>
      </c>
      <c r="B55" s="2">
        <v>0</v>
      </c>
      <c r="C55" s="1">
        <v>0</v>
      </c>
      <c r="D55" s="1">
        <v>0</v>
      </c>
      <c r="E55" s="2">
        <v>0</v>
      </c>
      <c r="F55" s="2">
        <v>0</v>
      </c>
      <c r="G55" s="1">
        <v>0</v>
      </c>
      <c r="H55" s="1" t="s">
        <v>121</v>
      </c>
    </row>
    <row r="56" spans="1:8" x14ac:dyDescent="0.2">
      <c r="A56" s="5" t="s">
        <v>194</v>
      </c>
      <c r="B56" s="2">
        <v>436478</v>
      </c>
      <c r="C56" s="2">
        <v>181223</v>
      </c>
      <c r="D56" s="2">
        <v>113050</v>
      </c>
      <c r="E56" s="2">
        <v>2335830</v>
      </c>
      <c r="F56" s="2">
        <v>296025</v>
      </c>
      <c r="G56" s="2">
        <v>178336</v>
      </c>
      <c r="H56" s="1" t="s">
        <v>122</v>
      </c>
    </row>
    <row r="57" spans="1:8" x14ac:dyDescent="0.2">
      <c r="A57" s="5" t="s">
        <v>195</v>
      </c>
      <c r="B57" s="2">
        <v>11359659</v>
      </c>
      <c r="C57" s="2">
        <v>276195</v>
      </c>
      <c r="D57" s="2">
        <v>367946</v>
      </c>
      <c r="E57" s="2">
        <v>6379728</v>
      </c>
      <c r="F57" s="2">
        <v>4808086</v>
      </c>
      <c r="G57" s="2">
        <v>3038002</v>
      </c>
      <c r="H57" s="1" t="s">
        <v>123</v>
      </c>
    </row>
    <row r="58" spans="1:8" x14ac:dyDescent="0.2">
      <c r="A58" s="5" t="s">
        <v>196</v>
      </c>
      <c r="B58" s="2">
        <v>11359659</v>
      </c>
      <c r="C58" s="2">
        <v>276195</v>
      </c>
      <c r="D58" s="2">
        <v>2248578</v>
      </c>
      <c r="E58" s="2">
        <v>8148611</v>
      </c>
      <c r="F58" s="2">
        <v>4808086</v>
      </c>
      <c r="G58" s="2">
        <v>3038002</v>
      </c>
      <c r="H58" s="1" t="s">
        <v>124</v>
      </c>
    </row>
    <row r="59" spans="1:8" x14ac:dyDescent="0.2">
      <c r="A59" s="5" t="s">
        <v>197</v>
      </c>
      <c r="B59" s="2">
        <v>31150340</v>
      </c>
      <c r="C59" s="2">
        <v>2920545</v>
      </c>
      <c r="D59" s="2">
        <v>5331445</v>
      </c>
      <c r="E59" s="2">
        <v>48146518</v>
      </c>
      <c r="F59" s="2">
        <v>4962429</v>
      </c>
      <c r="G59" s="2">
        <v>4036236</v>
      </c>
      <c r="H59" s="1" t="s">
        <v>125</v>
      </c>
    </row>
    <row r="60" spans="1:8" x14ac:dyDescent="0.2">
      <c r="A60" s="11" t="s">
        <v>126</v>
      </c>
      <c r="B60" s="37"/>
      <c r="C60" s="37"/>
      <c r="D60" s="37"/>
      <c r="E60" s="37"/>
      <c r="F60" s="37"/>
      <c r="G60" s="37"/>
      <c r="H60" t="s">
        <v>126</v>
      </c>
    </row>
    <row r="61" spans="1:8" x14ac:dyDescent="0.2">
      <c r="A61" s="12" t="s">
        <v>19</v>
      </c>
      <c r="B61" s="37"/>
      <c r="C61" s="37"/>
      <c r="D61" s="37"/>
      <c r="E61" s="37"/>
      <c r="F61" s="37"/>
      <c r="G61" s="37"/>
      <c r="H61" s="6" t="s">
        <v>16</v>
      </c>
    </row>
    <row r="62" spans="1:8" x14ac:dyDescent="0.2">
      <c r="A62" s="5" t="s">
        <v>198</v>
      </c>
      <c r="B62" s="2">
        <v>29664251</v>
      </c>
      <c r="C62" s="2">
        <v>0</v>
      </c>
      <c r="D62" s="2">
        <v>361738</v>
      </c>
      <c r="E62" s="2">
        <v>29938832</v>
      </c>
      <c r="F62" s="2">
        <v>1388615</v>
      </c>
      <c r="G62" s="2">
        <v>3831092</v>
      </c>
      <c r="H62" s="1" t="s">
        <v>127</v>
      </c>
    </row>
    <row r="63" spans="1:8" x14ac:dyDescent="0.2">
      <c r="A63" s="5" t="s">
        <v>199</v>
      </c>
      <c r="B63" s="2">
        <v>26658184</v>
      </c>
      <c r="C63" s="2">
        <v>0</v>
      </c>
      <c r="D63" s="2">
        <v>355996</v>
      </c>
      <c r="E63" s="2">
        <v>20051267</v>
      </c>
      <c r="F63" s="2">
        <v>1565635</v>
      </c>
      <c r="G63" s="2">
        <v>3428902</v>
      </c>
      <c r="H63" s="1" t="s">
        <v>128</v>
      </c>
    </row>
    <row r="64" spans="1:8" x14ac:dyDescent="0.2">
      <c r="A64" s="5" t="s">
        <v>200</v>
      </c>
      <c r="B64" s="2">
        <v>3006067</v>
      </c>
      <c r="C64" s="2">
        <v>0</v>
      </c>
      <c r="D64" s="2">
        <v>5742</v>
      </c>
      <c r="E64" s="2">
        <v>9887565</v>
      </c>
      <c r="F64" s="2">
        <v>-177020</v>
      </c>
      <c r="G64" s="2">
        <v>402190</v>
      </c>
      <c r="H64" s="1" t="s">
        <v>129</v>
      </c>
    </row>
    <row r="65" spans="1:8" x14ac:dyDescent="0.2">
      <c r="A65" s="5" t="s">
        <v>201</v>
      </c>
      <c r="B65" s="1">
        <v>0</v>
      </c>
      <c r="C65" s="1">
        <v>0</v>
      </c>
      <c r="D65" s="2">
        <v>-4138</v>
      </c>
      <c r="E65" s="1">
        <v>0</v>
      </c>
      <c r="F65" s="1">
        <v>0</v>
      </c>
      <c r="G65" s="1">
        <v>0</v>
      </c>
      <c r="H65" s="1" t="s">
        <v>130</v>
      </c>
    </row>
    <row r="66" spans="1:8" x14ac:dyDescent="0.2">
      <c r="A66" s="5" t="s">
        <v>202</v>
      </c>
      <c r="B66" s="2">
        <v>151572</v>
      </c>
      <c r="C66" s="2">
        <v>161123</v>
      </c>
      <c r="D66" s="2">
        <v>2716</v>
      </c>
      <c r="E66" s="2">
        <v>59590</v>
      </c>
      <c r="F66" s="2">
        <v>49216</v>
      </c>
      <c r="G66" s="1">
        <v>0</v>
      </c>
      <c r="H66" s="1" t="s">
        <v>131</v>
      </c>
    </row>
    <row r="67" spans="1:8" x14ac:dyDescent="0.2">
      <c r="A67" s="5" t="s">
        <v>203</v>
      </c>
      <c r="B67" s="2">
        <v>812443</v>
      </c>
      <c r="C67" s="2">
        <v>437076</v>
      </c>
      <c r="D67" s="2">
        <v>196946</v>
      </c>
      <c r="E67" s="2">
        <v>2002680</v>
      </c>
      <c r="F67" s="2">
        <v>254774</v>
      </c>
      <c r="G67" s="2">
        <v>290837</v>
      </c>
      <c r="H67" s="1" t="s">
        <v>132</v>
      </c>
    </row>
    <row r="68" spans="1:8" x14ac:dyDescent="0.2">
      <c r="A68" s="5" t="s">
        <v>204</v>
      </c>
      <c r="B68" s="2">
        <v>915111</v>
      </c>
      <c r="C68" s="1">
        <v>0</v>
      </c>
      <c r="D68" s="2">
        <v>46280</v>
      </c>
      <c r="E68" s="2">
        <v>1344926</v>
      </c>
      <c r="F68" s="2">
        <v>52754</v>
      </c>
      <c r="G68" s="2">
        <v>31524</v>
      </c>
      <c r="H68" s="1" t="s">
        <v>133</v>
      </c>
    </row>
    <row r="69" spans="1:8" x14ac:dyDescent="0.2">
      <c r="A69" s="5" t="s">
        <v>205</v>
      </c>
      <c r="B69" s="2">
        <v>7393</v>
      </c>
      <c r="C69" s="1">
        <v>0</v>
      </c>
      <c r="D69" s="2">
        <v>7106</v>
      </c>
      <c r="E69" s="2">
        <v>370000</v>
      </c>
      <c r="F69" s="2">
        <v>2803</v>
      </c>
      <c r="G69" s="2">
        <v>0</v>
      </c>
      <c r="H69" s="1" t="s">
        <v>134</v>
      </c>
    </row>
    <row r="70" spans="1:8" x14ac:dyDescent="0.2">
      <c r="A70" s="5" t="s">
        <v>206</v>
      </c>
      <c r="B70" s="2">
        <v>1422692</v>
      </c>
      <c r="C70" s="2">
        <v>-275953</v>
      </c>
      <c r="D70" s="2">
        <v>-246012</v>
      </c>
      <c r="E70" s="2">
        <v>6229549</v>
      </c>
      <c r="F70" s="2">
        <v>-438135</v>
      </c>
      <c r="G70" s="2">
        <v>79829</v>
      </c>
      <c r="H70" s="1" t="s">
        <v>135</v>
      </c>
    </row>
    <row r="71" spans="1:8" x14ac:dyDescent="0.2">
      <c r="A71" s="5" t="s">
        <v>207</v>
      </c>
      <c r="B71" s="2">
        <v>357708</v>
      </c>
      <c r="C71" s="1">
        <v>0</v>
      </c>
      <c r="D71" s="1">
        <v>0</v>
      </c>
      <c r="E71" s="2">
        <v>291941</v>
      </c>
      <c r="F71" s="2">
        <v>288684</v>
      </c>
      <c r="G71" s="2">
        <v>23553</v>
      </c>
      <c r="H71" s="1" t="s">
        <v>136</v>
      </c>
    </row>
    <row r="72" spans="1:8" x14ac:dyDescent="0.2">
      <c r="A72" s="5" t="s">
        <v>208</v>
      </c>
      <c r="B72" s="2">
        <v>-357708</v>
      </c>
      <c r="C72" s="1">
        <v>0</v>
      </c>
      <c r="D72" s="1">
        <v>0</v>
      </c>
      <c r="E72" s="2">
        <v>-291941</v>
      </c>
      <c r="F72" s="2">
        <v>-288684</v>
      </c>
      <c r="G72" s="2">
        <v>-23553</v>
      </c>
      <c r="H72" s="1" t="s">
        <v>137</v>
      </c>
    </row>
    <row r="73" spans="1:8" x14ac:dyDescent="0.2">
      <c r="A73" s="5" t="s">
        <v>209</v>
      </c>
      <c r="B73" s="1">
        <v>0</v>
      </c>
      <c r="C73" s="1">
        <v>0</v>
      </c>
      <c r="D73" s="2">
        <v>-110250</v>
      </c>
      <c r="E73" s="1">
        <v>0</v>
      </c>
      <c r="F73" s="1">
        <v>0</v>
      </c>
      <c r="G73" s="1">
        <v>0</v>
      </c>
      <c r="H73" s="1" t="s">
        <v>138</v>
      </c>
    </row>
    <row r="74" spans="1:8" x14ac:dyDescent="0.2">
      <c r="A74" s="5" t="s">
        <v>210</v>
      </c>
      <c r="B74" s="1">
        <v>0</v>
      </c>
      <c r="C74" s="1">
        <v>0</v>
      </c>
      <c r="D74" s="2">
        <v>-3650000</v>
      </c>
      <c r="E74" s="1">
        <v>0</v>
      </c>
      <c r="F74" s="1">
        <v>0</v>
      </c>
      <c r="G74" s="1">
        <v>0</v>
      </c>
      <c r="H74" s="1" t="s">
        <v>139</v>
      </c>
    </row>
    <row r="75" spans="1:8" x14ac:dyDescent="0.2">
      <c r="A75" s="5" t="s">
        <v>211</v>
      </c>
      <c r="B75" s="1">
        <v>0</v>
      </c>
      <c r="C75" s="2">
        <v>197275</v>
      </c>
      <c r="D75" s="1">
        <v>0</v>
      </c>
      <c r="E75" s="2">
        <v>313800</v>
      </c>
      <c r="F75" s="1">
        <v>0</v>
      </c>
      <c r="G75" s="1">
        <v>0</v>
      </c>
      <c r="H75" s="1" t="s">
        <v>140</v>
      </c>
    </row>
    <row r="76" spans="1:8" x14ac:dyDescent="0.2">
      <c r="A76" s="5" t="s">
        <v>212</v>
      </c>
      <c r="B76" s="1">
        <v>0</v>
      </c>
      <c r="C76" s="2">
        <v>0</v>
      </c>
      <c r="D76" s="1">
        <v>0</v>
      </c>
      <c r="E76" s="2">
        <v>0</v>
      </c>
      <c r="F76" s="2">
        <v>-726819</v>
      </c>
      <c r="G76" s="1">
        <v>0</v>
      </c>
      <c r="H76" s="1" t="s">
        <v>141</v>
      </c>
    </row>
    <row r="77" spans="1:8" x14ac:dyDescent="0.2">
      <c r="A77" s="5" t="s">
        <v>213</v>
      </c>
      <c r="B77" s="1">
        <v>0</v>
      </c>
      <c r="C77" s="2">
        <v>0</v>
      </c>
      <c r="D77" s="1">
        <v>0</v>
      </c>
      <c r="E77" s="2">
        <v>0</v>
      </c>
      <c r="F77" s="1">
        <v>0</v>
      </c>
      <c r="G77" s="1">
        <v>0</v>
      </c>
      <c r="H77" s="1" t="s">
        <v>142</v>
      </c>
    </row>
    <row r="78" spans="1:8" x14ac:dyDescent="0.2">
      <c r="A78" s="5" t="s">
        <v>214</v>
      </c>
      <c r="B78" s="2">
        <v>1064984</v>
      </c>
      <c r="C78" s="2">
        <v>-78678</v>
      </c>
      <c r="D78" s="2">
        <v>-4006262</v>
      </c>
      <c r="E78" s="2">
        <v>6251408</v>
      </c>
      <c r="F78" s="2">
        <v>-726819</v>
      </c>
      <c r="G78" s="2">
        <v>56276</v>
      </c>
      <c r="H78" s="1" t="s">
        <v>143</v>
      </c>
    </row>
    <row r="79" spans="1:8" x14ac:dyDescent="0.2">
      <c r="A79" s="5" t="s">
        <v>215</v>
      </c>
      <c r="B79" s="2">
        <v>199199</v>
      </c>
      <c r="C79" s="2">
        <v>0</v>
      </c>
      <c r="D79" s="1">
        <v>0</v>
      </c>
      <c r="E79" s="2">
        <v>474622</v>
      </c>
      <c r="F79" s="2">
        <v>-91342</v>
      </c>
      <c r="G79" s="2">
        <v>11818</v>
      </c>
      <c r="H79" s="1" t="s">
        <v>144</v>
      </c>
    </row>
    <row r="80" spans="1:8" x14ac:dyDescent="0.2">
      <c r="A80" s="5" t="s">
        <v>216</v>
      </c>
      <c r="B80" s="2">
        <v>865785</v>
      </c>
      <c r="C80" s="2">
        <v>-78678</v>
      </c>
      <c r="D80" s="2">
        <v>-4006262</v>
      </c>
      <c r="E80" s="2">
        <v>5776786</v>
      </c>
      <c r="F80" s="2">
        <v>-818161</v>
      </c>
      <c r="G80" s="2">
        <v>44458</v>
      </c>
      <c r="H80" s="1" t="s">
        <v>145</v>
      </c>
    </row>
    <row r="81" spans="1:8" x14ac:dyDescent="0.2">
      <c r="A81" s="5" t="s">
        <v>217</v>
      </c>
      <c r="B81" s="1">
        <v>0</v>
      </c>
      <c r="C81" s="1">
        <v>0</v>
      </c>
      <c r="D81" s="1">
        <v>0</v>
      </c>
      <c r="E81" s="1">
        <v>0</v>
      </c>
      <c r="F81" s="2">
        <v>0</v>
      </c>
      <c r="G81" s="2">
        <v>0</v>
      </c>
      <c r="H81" s="1" t="s">
        <v>146</v>
      </c>
    </row>
    <row r="82" spans="1:8" x14ac:dyDescent="0.2">
      <c r="A82" s="5" t="s">
        <v>218</v>
      </c>
      <c r="B82" s="2">
        <v>865785</v>
      </c>
      <c r="C82" s="2">
        <v>-78678</v>
      </c>
      <c r="D82" s="2">
        <v>-4006262</v>
      </c>
      <c r="E82" s="2">
        <v>5776786</v>
      </c>
      <c r="F82" s="2">
        <v>-818161</v>
      </c>
      <c r="G82" s="2">
        <v>44458</v>
      </c>
      <c r="H82" s="1" t="s">
        <v>147</v>
      </c>
    </row>
    <row r="83" spans="1:8" x14ac:dyDescent="0.2">
      <c r="A83" s="5" t="s">
        <v>219</v>
      </c>
      <c r="B83" s="2">
        <v>865785</v>
      </c>
      <c r="C83" s="2">
        <v>-78678</v>
      </c>
      <c r="D83" s="2">
        <v>-4006262</v>
      </c>
      <c r="E83" s="2">
        <v>4472715</v>
      </c>
      <c r="F83" s="1">
        <v>-818161</v>
      </c>
      <c r="G83" s="2">
        <v>44458</v>
      </c>
      <c r="H83" s="1" t="s">
        <v>148</v>
      </c>
    </row>
    <row r="84" spans="1:8" x14ac:dyDescent="0.2">
      <c r="A84" s="1" t="s">
        <v>220</v>
      </c>
      <c r="B84" s="1">
        <v>0</v>
      </c>
      <c r="C84" s="1">
        <v>0</v>
      </c>
      <c r="D84" s="1">
        <v>0</v>
      </c>
      <c r="E84" s="2">
        <v>1304071</v>
      </c>
      <c r="F84" s="1">
        <v>0</v>
      </c>
      <c r="G84" s="1">
        <v>0</v>
      </c>
      <c r="H84" s="1" t="s">
        <v>149</v>
      </c>
    </row>
    <row r="85" spans="1:8" x14ac:dyDescent="0.2">
      <c r="A85" t="s">
        <v>126</v>
      </c>
      <c r="B85" s="38"/>
      <c r="C85" s="38"/>
      <c r="D85" s="38"/>
      <c r="E85" s="37"/>
      <c r="F85" s="38"/>
      <c r="G85" s="38"/>
      <c r="H85" t="s">
        <v>126</v>
      </c>
    </row>
    <row r="86" spans="1:8" x14ac:dyDescent="0.2">
      <c r="A86" s="6" t="s">
        <v>20</v>
      </c>
      <c r="B86" s="38"/>
      <c r="C86" s="38"/>
      <c r="D86" s="38"/>
      <c r="E86" s="37"/>
      <c r="F86" s="38"/>
      <c r="G86" s="38"/>
      <c r="H86" s="6" t="s">
        <v>17</v>
      </c>
    </row>
    <row r="87" spans="1:8" x14ac:dyDescent="0.2">
      <c r="A87" s="1" t="s">
        <v>221</v>
      </c>
      <c r="B87" s="2">
        <v>-502365</v>
      </c>
      <c r="C87" s="2">
        <v>-168281</v>
      </c>
      <c r="D87" s="2">
        <v>-218526</v>
      </c>
      <c r="E87" s="2">
        <v>1830538</v>
      </c>
      <c r="F87" s="2">
        <v>434541</v>
      </c>
      <c r="G87" s="2">
        <v>543869</v>
      </c>
      <c r="H87" s="1" t="s">
        <v>150</v>
      </c>
    </row>
    <row r="88" spans="1:8" x14ac:dyDescent="0.2">
      <c r="A88" s="1" t="s">
        <v>222</v>
      </c>
      <c r="B88" s="2">
        <v>-234864</v>
      </c>
      <c r="C88" s="2">
        <v>200000</v>
      </c>
      <c r="D88" s="2">
        <v>34750</v>
      </c>
      <c r="E88" s="2">
        <v>-2751449</v>
      </c>
      <c r="F88" s="2">
        <v>-14855</v>
      </c>
      <c r="G88" s="2">
        <v>-1950</v>
      </c>
      <c r="H88" s="1" t="s">
        <v>151</v>
      </c>
    </row>
    <row r="89" spans="1:8" x14ac:dyDescent="0.2">
      <c r="A89" s="1" t="s">
        <v>223</v>
      </c>
      <c r="B89" s="2">
        <v>1496892</v>
      </c>
      <c r="C89" s="2">
        <v>-1878</v>
      </c>
      <c r="D89" s="2">
        <v>289609</v>
      </c>
      <c r="E89" s="2">
        <v>1392724</v>
      </c>
      <c r="F89" s="2">
        <v>-214940</v>
      </c>
      <c r="G89" s="2">
        <v>-541933</v>
      </c>
      <c r="H89" s="1" t="s">
        <v>152</v>
      </c>
    </row>
    <row r="90" spans="1:8" x14ac:dyDescent="0.2">
      <c r="A90" s="1" t="s">
        <v>224</v>
      </c>
      <c r="B90" s="2">
        <v>415622</v>
      </c>
      <c r="C90" s="2">
        <v>294</v>
      </c>
      <c r="D90" s="2">
        <v>15373</v>
      </c>
      <c r="E90" s="2">
        <v>4009268</v>
      </c>
      <c r="F90" s="2">
        <v>227579</v>
      </c>
      <c r="G90" s="2">
        <v>453</v>
      </c>
      <c r="H90" s="1" t="s">
        <v>153</v>
      </c>
    </row>
    <row r="91" spans="1:8" x14ac:dyDescent="0.2">
      <c r="A91" s="1" t="s">
        <v>225</v>
      </c>
      <c r="B91" s="2">
        <v>1175285</v>
      </c>
      <c r="C91" s="2">
        <v>30135</v>
      </c>
      <c r="D91" s="2">
        <v>121206</v>
      </c>
      <c r="E91" s="2">
        <v>4481081</v>
      </c>
      <c r="F91" s="2">
        <v>432325</v>
      </c>
      <c r="G91" s="2">
        <v>439</v>
      </c>
      <c r="H91" s="1" t="s">
        <v>154</v>
      </c>
    </row>
  </sheetData>
  <pageMargins left="2.4500000000000002" right="0.7" top="0.75" bottom="0.75" header="0.3" footer="0.3"/>
  <pageSetup scale="59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V38"/>
  <sheetViews>
    <sheetView zoomScale="90" zoomScaleNormal="90" workbookViewId="0">
      <selection activeCell="H12" sqref="H12"/>
    </sheetView>
  </sheetViews>
  <sheetFormatPr defaultRowHeight="12.75" x14ac:dyDescent="0.2"/>
  <cols>
    <col min="2" max="2" width="47.28515625" customWidth="1"/>
    <col min="3" max="3" width="16.7109375" customWidth="1"/>
    <col min="4" max="4" width="16.85546875" customWidth="1"/>
    <col min="5" max="5" width="17.5703125" customWidth="1"/>
    <col min="6" max="6" width="15" customWidth="1"/>
    <col min="7" max="7" width="21.42578125" customWidth="1"/>
    <col min="8" max="8" width="16" customWidth="1"/>
    <col min="9" max="9" width="38.42578125" bestFit="1" customWidth="1"/>
    <col min="10" max="10" width="11.140625" bestFit="1" customWidth="1"/>
    <col min="11" max="11" width="10" bestFit="1" customWidth="1"/>
    <col min="13" max="13" width="12.140625" bestFit="1" customWidth="1"/>
  </cols>
  <sheetData>
    <row r="2" spans="2:22" x14ac:dyDescent="0.2">
      <c r="C2" s="11"/>
      <c r="D2" s="11"/>
      <c r="E2" s="11"/>
      <c r="F2" s="11"/>
      <c r="G2" s="11"/>
      <c r="H2" s="11"/>
    </row>
    <row r="3" spans="2:22" ht="63.75" x14ac:dyDescent="0.2">
      <c r="B3" s="20"/>
      <c r="C3" s="16" t="s">
        <v>4</v>
      </c>
      <c r="D3" s="17" t="s">
        <v>2</v>
      </c>
      <c r="E3" s="17" t="s">
        <v>1</v>
      </c>
      <c r="F3" s="17" t="s">
        <v>3</v>
      </c>
      <c r="G3" s="17" t="s">
        <v>14</v>
      </c>
      <c r="H3" s="18" t="s">
        <v>0</v>
      </c>
      <c r="I3" s="20"/>
    </row>
    <row r="4" spans="2:22" ht="48" customHeight="1" x14ac:dyDescent="0.2">
      <c r="B4" s="22" t="s">
        <v>21</v>
      </c>
      <c r="C4" s="29" t="s">
        <v>7</v>
      </c>
      <c r="D4" s="30" t="s">
        <v>9</v>
      </c>
      <c r="E4" s="30" t="s">
        <v>10</v>
      </c>
      <c r="F4" s="30" t="s">
        <v>8</v>
      </c>
      <c r="G4" s="30" t="s">
        <v>5</v>
      </c>
      <c r="H4" s="31" t="s">
        <v>6</v>
      </c>
      <c r="I4" s="22" t="s">
        <v>30</v>
      </c>
    </row>
    <row r="5" spans="2:22" ht="15" x14ac:dyDescent="0.2">
      <c r="B5" s="21"/>
      <c r="C5" s="16">
        <v>141009</v>
      </c>
      <c r="D5" s="17">
        <v>141010</v>
      </c>
      <c r="E5" s="17">
        <v>141055</v>
      </c>
      <c r="F5" s="17">
        <v>141209</v>
      </c>
      <c r="G5" s="17">
        <v>141217</v>
      </c>
      <c r="H5" s="18">
        <v>141026</v>
      </c>
      <c r="I5" s="21"/>
    </row>
    <row r="6" spans="2:22" ht="14.25" x14ac:dyDescent="0.2">
      <c r="B6" s="14" t="s">
        <v>22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7">
        <v>1</v>
      </c>
      <c r="I6" s="19" t="s">
        <v>31</v>
      </c>
    </row>
    <row r="7" spans="2:22" ht="14.25" x14ac:dyDescent="0.2">
      <c r="B7" s="14" t="s">
        <v>23</v>
      </c>
      <c r="C7" s="33">
        <v>0.7</v>
      </c>
      <c r="D7" s="33">
        <v>0.94</v>
      </c>
      <c r="E7" s="33">
        <v>0.23</v>
      </c>
      <c r="F7" s="33">
        <v>2.17</v>
      </c>
      <c r="G7" s="33">
        <v>0.23</v>
      </c>
      <c r="H7" s="27" t="s">
        <v>65</v>
      </c>
      <c r="I7" s="15" t="s">
        <v>32</v>
      </c>
      <c r="P7" s="39"/>
      <c r="Q7" s="39"/>
      <c r="R7" s="39"/>
      <c r="S7" s="39"/>
      <c r="T7" s="39"/>
      <c r="U7" s="39"/>
      <c r="V7" s="36"/>
    </row>
    <row r="8" spans="2:22" ht="14.25" x14ac:dyDescent="0.2">
      <c r="B8" s="14" t="s">
        <v>24</v>
      </c>
      <c r="C8" s="27">
        <v>210552.23</v>
      </c>
      <c r="D8" s="27">
        <v>213037.53</v>
      </c>
      <c r="E8" s="27">
        <v>876736.02</v>
      </c>
      <c r="F8" s="27">
        <v>8216504.3099999996</v>
      </c>
      <c r="G8" s="27">
        <v>896648.05</v>
      </c>
      <c r="H8" s="27" t="s">
        <v>65</v>
      </c>
      <c r="I8" s="15" t="s">
        <v>33</v>
      </c>
      <c r="P8" s="39"/>
      <c r="Q8" s="39"/>
      <c r="R8" s="39"/>
      <c r="S8" s="39"/>
      <c r="T8" s="39"/>
      <c r="U8" s="39"/>
      <c r="V8" s="36"/>
    </row>
    <row r="9" spans="2:22" ht="14.25" x14ac:dyDescent="0.2">
      <c r="B9" s="14" t="s">
        <v>25</v>
      </c>
      <c r="C9" s="27">
        <v>277429</v>
      </c>
      <c r="D9" s="27">
        <v>230279</v>
      </c>
      <c r="E9" s="27">
        <v>3744984</v>
      </c>
      <c r="F9" s="27">
        <v>4202567</v>
      </c>
      <c r="G9" s="27">
        <v>3568080</v>
      </c>
      <c r="H9" s="27" t="s">
        <v>65</v>
      </c>
      <c r="I9" s="15" t="s">
        <v>34</v>
      </c>
      <c r="P9" s="39"/>
      <c r="Q9" s="39"/>
      <c r="R9" s="39"/>
      <c r="S9" s="39"/>
      <c r="T9" s="39"/>
      <c r="U9" s="39"/>
      <c r="V9" s="36"/>
    </row>
    <row r="10" spans="2:22" ht="14.25" x14ac:dyDescent="0.2">
      <c r="B10" s="14" t="s">
        <v>26</v>
      </c>
      <c r="C10" s="27">
        <v>1053</v>
      </c>
      <c r="D10" s="27">
        <v>558</v>
      </c>
      <c r="E10" s="27">
        <v>2989</v>
      </c>
      <c r="F10" s="27">
        <v>3139</v>
      </c>
      <c r="G10" s="27">
        <v>2229</v>
      </c>
      <c r="H10" s="27" t="s">
        <v>65</v>
      </c>
      <c r="I10" s="15" t="s">
        <v>35</v>
      </c>
      <c r="P10" s="39"/>
      <c r="Q10" s="39"/>
      <c r="R10" s="39"/>
      <c r="S10" s="39"/>
      <c r="T10" s="39"/>
      <c r="U10" s="39"/>
      <c r="V10" s="36"/>
    </row>
    <row r="11" spans="2:22" ht="14.25" x14ac:dyDescent="0.2">
      <c r="B11" s="14" t="s">
        <v>27</v>
      </c>
      <c r="C11" s="35">
        <v>14956389</v>
      </c>
      <c r="D11" s="35">
        <v>1500000</v>
      </c>
      <c r="E11" s="35">
        <v>6285649</v>
      </c>
      <c r="F11" s="35">
        <v>16500000</v>
      </c>
      <c r="G11" s="35">
        <v>3000000</v>
      </c>
      <c r="H11" s="35">
        <v>1799624</v>
      </c>
      <c r="I11" s="15" t="s">
        <v>36</v>
      </c>
      <c r="P11" s="39"/>
      <c r="Q11" s="39"/>
      <c r="R11" s="39"/>
      <c r="S11" s="39"/>
      <c r="T11" s="39"/>
      <c r="U11" s="39"/>
      <c r="V11" s="36"/>
    </row>
    <row r="12" spans="2:22" ht="14.25" x14ac:dyDescent="0.2">
      <c r="B12" s="14" t="s">
        <v>28</v>
      </c>
      <c r="C12" s="35">
        <v>10469472.299999999</v>
      </c>
      <c r="D12" s="35">
        <v>1410000</v>
      </c>
      <c r="E12" s="35">
        <v>1445699.27</v>
      </c>
      <c r="F12" s="35">
        <v>35805000</v>
      </c>
      <c r="G12" s="35">
        <v>690000</v>
      </c>
      <c r="H12" s="27" t="s">
        <v>65</v>
      </c>
      <c r="I12" s="15" t="s">
        <v>37</v>
      </c>
      <c r="P12" s="39"/>
      <c r="Q12" s="39"/>
      <c r="R12" s="39"/>
      <c r="S12" s="39"/>
      <c r="T12" s="39"/>
      <c r="U12" s="39"/>
      <c r="V12" s="36"/>
    </row>
    <row r="13" spans="2:22" ht="14.25" x14ac:dyDescent="0.2">
      <c r="B13" s="14" t="s">
        <v>29</v>
      </c>
      <c r="C13" s="28">
        <v>45291</v>
      </c>
      <c r="D13" s="28">
        <v>45291</v>
      </c>
      <c r="E13" s="28">
        <v>45291</v>
      </c>
      <c r="F13" s="28">
        <v>45291</v>
      </c>
      <c r="G13" s="28">
        <v>45291</v>
      </c>
      <c r="H13" s="28">
        <v>45291</v>
      </c>
      <c r="I13" s="15" t="s">
        <v>38</v>
      </c>
      <c r="P13" s="39"/>
    </row>
    <row r="16" spans="2:22" ht="15" x14ac:dyDescent="0.2">
      <c r="B16" s="23" t="s">
        <v>39</v>
      </c>
      <c r="C16" s="26"/>
      <c r="D16" s="26"/>
      <c r="E16" s="26"/>
      <c r="F16" s="26"/>
      <c r="G16" s="26"/>
      <c r="H16" s="26"/>
      <c r="I16" s="24" t="s">
        <v>54</v>
      </c>
    </row>
    <row r="17" spans="2:9" ht="14.25" x14ac:dyDescent="0.2">
      <c r="B17" s="25" t="s">
        <v>40</v>
      </c>
      <c r="C17" s="32">
        <f>+C9*100/C11</f>
        <v>1.854919660086402</v>
      </c>
      <c r="D17" s="32">
        <f t="shared" ref="D17:F17" si="0">+D9*100/D11</f>
        <v>15.351933333333333</v>
      </c>
      <c r="E17" s="32">
        <f t="shared" si="0"/>
        <v>59.579909727698762</v>
      </c>
      <c r="F17" s="32">
        <f t="shared" si="0"/>
        <v>25.470103030303029</v>
      </c>
      <c r="G17" s="32">
        <f>+G9*100/G11</f>
        <v>118.93600000000001</v>
      </c>
      <c r="H17" s="32" t="s">
        <v>65</v>
      </c>
      <c r="I17" s="19" t="s">
        <v>55</v>
      </c>
    </row>
    <row r="18" spans="2:9" ht="14.25" x14ac:dyDescent="0.2">
      <c r="B18" s="14" t="s">
        <v>41</v>
      </c>
      <c r="C18" s="33">
        <f>+'Annual Financial Data'!B83/'Financial Ratios'!C11</f>
        <v>5.7887301540498849E-2</v>
      </c>
      <c r="D18" s="33">
        <f>+'Annual Financial Data'!C83/'Financial Ratios'!D11</f>
        <v>-5.2451999999999999E-2</v>
      </c>
      <c r="E18" s="33">
        <f>+'Annual Financial Data'!D83/'Financial Ratios'!E11</f>
        <v>-0.63736648355643144</v>
      </c>
      <c r="F18" s="33">
        <f>+'Annual Financial Data'!E83/'Financial Ratios'!F11</f>
        <v>0.27107363636363635</v>
      </c>
      <c r="G18" s="33">
        <f>+'Annual Financial Data'!F83/'Financial Ratios'!G11</f>
        <v>-0.27272033333333334</v>
      </c>
      <c r="H18" s="33">
        <f>+'Annual Financial Data'!G83/'Financial Ratios'!H11</f>
        <v>2.4704049290296196E-2</v>
      </c>
      <c r="I18" s="15" t="s">
        <v>56</v>
      </c>
    </row>
    <row r="19" spans="2:9" ht="14.25" x14ac:dyDescent="0.2">
      <c r="B19" s="14" t="s">
        <v>42</v>
      </c>
      <c r="C19" s="33">
        <f>+'Annual Financial Data'!B41/'Financial Ratios'!C11</f>
        <v>1.3232258802575942</v>
      </c>
      <c r="D19" s="33">
        <f>+'Annual Financial Data'!C41/'Financial Ratios'!D11</f>
        <v>1.7628999999999999</v>
      </c>
      <c r="E19" s="33">
        <f>+'Annual Financial Data'!D41/'Financial Ratios'!E11</f>
        <v>0.49002370320073552</v>
      </c>
      <c r="F19" s="33">
        <f>+'Annual Financial Data'!E41/'Financial Ratios'!F11</f>
        <v>1.9731994545454545</v>
      </c>
      <c r="G19" s="33">
        <f>+'Annual Financial Data'!F41/'Financial Ratios'!G11</f>
        <v>5.1447666666666669E-2</v>
      </c>
      <c r="H19" s="33">
        <f>+'Annual Financial Data'!G41/'Financial Ratios'!H11</f>
        <v>0.55469031308762273</v>
      </c>
      <c r="I19" s="15" t="s">
        <v>57</v>
      </c>
    </row>
    <row r="20" spans="2:9" ht="14.25" x14ac:dyDescent="0.2">
      <c r="B20" s="14" t="s">
        <v>76</v>
      </c>
      <c r="C20" s="33">
        <f>+C12/'Annual Financial Data'!B83</f>
        <v>12.092462100867998</v>
      </c>
      <c r="D20" s="33">
        <f>+D12/'Annual Financial Data'!C83</f>
        <v>-17.921146953405017</v>
      </c>
      <c r="E20" s="33">
        <f>+E12/'Annual Financial Data'!D83</f>
        <v>-0.36085989134010704</v>
      </c>
      <c r="F20" s="33">
        <f>+F12/'Annual Financial Data'!E83</f>
        <v>8.0052048923304966</v>
      </c>
      <c r="G20" s="33">
        <f>+G12/'Annual Financial Data'!F83</f>
        <v>-0.84335479202748598</v>
      </c>
      <c r="H20" s="33" t="s">
        <v>65</v>
      </c>
      <c r="I20" s="15" t="s">
        <v>58</v>
      </c>
    </row>
    <row r="21" spans="2:9" ht="14.25" x14ac:dyDescent="0.2">
      <c r="B21" s="14" t="s">
        <v>43</v>
      </c>
      <c r="C21" s="33">
        <f>+C12/'Annual Financial Data'!B41</f>
        <v>0.52901020940108123</v>
      </c>
      <c r="D21" s="33">
        <f>+D12/'Annual Financial Data'!C41</f>
        <v>0.53321232060808899</v>
      </c>
      <c r="E21" s="33">
        <f>+E12/'Annual Financial Data'!D41</f>
        <v>0.4693650500938763</v>
      </c>
      <c r="F21" s="33">
        <f>+F12/'Annual Financial Data'!E41</f>
        <v>1.0997367726821516</v>
      </c>
      <c r="G21" s="33">
        <f>+G12/'Annual Financial Data'!F41</f>
        <v>4.4705623189908188</v>
      </c>
      <c r="H21" s="33" t="s">
        <v>65</v>
      </c>
      <c r="I21" s="15" t="s">
        <v>59</v>
      </c>
    </row>
    <row r="22" spans="2:9" x14ac:dyDescent="0.2">
      <c r="C22" s="34"/>
      <c r="D22" s="34"/>
      <c r="E22" s="34"/>
      <c r="F22" s="34"/>
      <c r="G22" s="34"/>
      <c r="H22" s="34"/>
    </row>
    <row r="23" spans="2:9" ht="14.25" x14ac:dyDescent="0.2">
      <c r="B23" s="14" t="s">
        <v>44</v>
      </c>
      <c r="C23" s="33">
        <f>+'Annual Financial Data'!B64*100/'Annual Financial Data'!B62</f>
        <v>10.133635263536572</v>
      </c>
      <c r="D23" s="33" t="s">
        <v>65</v>
      </c>
      <c r="E23" s="33">
        <f>+'Annual Financial Data'!D64*100/'Annual Financial Data'!D62</f>
        <v>1.5873366911963906</v>
      </c>
      <c r="F23" s="33">
        <f>+'Annual Financial Data'!E64*100/'Annual Financial Data'!E62</f>
        <v>33.025887583056011</v>
      </c>
      <c r="G23" s="33">
        <f>+'Annual Financial Data'!F64*100/'Annual Financial Data'!F62</f>
        <v>-12.747953896508392</v>
      </c>
      <c r="H23" s="33">
        <f>+'Annual Financial Data'!G64*100/'Annual Financial Data'!G62</f>
        <v>10.498051208376097</v>
      </c>
      <c r="I23" s="15" t="s">
        <v>60</v>
      </c>
    </row>
    <row r="24" spans="2:9" ht="14.25" x14ac:dyDescent="0.2">
      <c r="B24" s="14" t="s">
        <v>67</v>
      </c>
      <c r="C24" s="33">
        <f>+('Annual Financial Data'!B78+'Annual Financial Data'!B71)*100/'Annual Financial Data'!B62</f>
        <v>4.7959815334626184</v>
      </c>
      <c r="D24" s="33" t="s">
        <v>65</v>
      </c>
      <c r="E24" s="33">
        <f>+('Annual Financial Data'!D78+'Annual Financial Data'!D71)*100/'Annual Financial Data'!D62</f>
        <v>-1107.5037734492921</v>
      </c>
      <c r="F24" s="33">
        <f>+('Annual Financial Data'!E78+'Annual Financial Data'!E71)*100/'Annual Financial Data'!E62</f>
        <v>21.855725700989272</v>
      </c>
      <c r="G24" s="33">
        <f>+('Annual Financial Data'!F78+'Annual Financial Data'!F71)*100/'Annual Financial Data'!F62</f>
        <v>-31.551942042970875</v>
      </c>
      <c r="H24" s="33">
        <f>+('Annual Financial Data'!G78+'Annual Financial Data'!G71)*100/'Annual Financial Data'!G62</f>
        <v>2.0837139906846405</v>
      </c>
      <c r="I24" s="15" t="s">
        <v>66</v>
      </c>
    </row>
    <row r="25" spans="2:9" ht="14.25" x14ac:dyDescent="0.2">
      <c r="B25" s="14" t="s">
        <v>45</v>
      </c>
      <c r="C25" s="33">
        <f>+'Annual Financial Data'!B82*100/'Annual Financial Data'!B62</f>
        <v>2.9186140583829339</v>
      </c>
      <c r="D25" s="33" t="s">
        <v>65</v>
      </c>
      <c r="E25" s="33">
        <f>+'Annual Financial Data'!D82*100/'Annual Financial Data'!D62</f>
        <v>-1107.5037734492921</v>
      </c>
      <c r="F25" s="33">
        <f>+'Annual Financial Data'!E82*100/'Annual Financial Data'!E62</f>
        <v>19.295295153798918</v>
      </c>
      <c r="G25" s="33">
        <f>+'Annual Financial Data'!F82*100/'Annual Financial Data'!F62</f>
        <v>-58.919210868383246</v>
      </c>
      <c r="H25" s="33">
        <f>+'Annual Financial Data'!G82*100/'Annual Financial Data'!G62</f>
        <v>1.160452424530656</v>
      </c>
      <c r="I25" s="15" t="s">
        <v>75</v>
      </c>
    </row>
    <row r="26" spans="2:9" ht="14.25" x14ac:dyDescent="0.2">
      <c r="B26" s="14" t="s">
        <v>46</v>
      </c>
      <c r="C26" s="33">
        <f>+'Annual Financial Data'!B82*100/'Annual Financial Data'!B31</f>
        <v>2.7793757628327653</v>
      </c>
      <c r="D26" s="33">
        <f>+'Annual Financial Data'!C82*100/'Annual Financial Data'!C31</f>
        <v>-2.6939492457743333</v>
      </c>
      <c r="E26" s="33">
        <f>+'Annual Financial Data'!D82*100/'Annual Financial Data'!D31</f>
        <v>-75.144018178936477</v>
      </c>
      <c r="F26" s="33">
        <f>+'Annual Financial Data'!E82*100/'Annual Financial Data'!E31</f>
        <v>11.998346380936624</v>
      </c>
      <c r="G26" s="33">
        <f>+'Annual Financial Data'!F82*100/'Annual Financial Data'!F31</f>
        <v>-16.487107422594864</v>
      </c>
      <c r="H26" s="33">
        <f>+'Annual Financial Data'!G82*100/'Annual Financial Data'!G31</f>
        <v>1.1014717672603882</v>
      </c>
      <c r="I26" s="15" t="s">
        <v>61</v>
      </c>
    </row>
    <row r="27" spans="2:9" ht="14.25" x14ac:dyDescent="0.2">
      <c r="B27" s="14" t="s">
        <v>47</v>
      </c>
      <c r="C27" s="33">
        <f>+'Annual Financial Data'!B83*100/'Annual Financial Data'!B41</f>
        <v>4.3747105013718324</v>
      </c>
      <c r="D27" s="33">
        <f>+'Annual Financial Data'!C83*100/'Annual Financial Data'!C41</f>
        <v>-2.9753247489931365</v>
      </c>
      <c r="E27" s="33">
        <f>+'Annual Financial Data'!D83*100/'Annual Financial Data'!D41</f>
        <v>-130.06850064461838</v>
      </c>
      <c r="F27" s="33">
        <f>+'Annual Financial Data'!E83*100/'Annual Financial Data'!E41</f>
        <v>13.737771705703253</v>
      </c>
      <c r="G27" s="33">
        <f>+'Annual Financial Data'!F83*100/'Annual Financial Data'!F41</f>
        <v>-530.09271557505042</v>
      </c>
      <c r="H27" s="33">
        <f>+'Annual Financial Data'!G83*100/'Annual Financial Data'!G41</f>
        <v>4.4536651726949792</v>
      </c>
      <c r="I27" s="15" t="s">
        <v>62</v>
      </c>
    </row>
    <row r="28" spans="2:9" x14ac:dyDescent="0.2">
      <c r="C28" s="34"/>
      <c r="D28" s="34"/>
      <c r="E28" s="34"/>
      <c r="F28" s="34"/>
      <c r="G28" s="34"/>
      <c r="H28" s="34"/>
    </row>
    <row r="29" spans="2:9" ht="14.25" x14ac:dyDescent="0.2">
      <c r="B29" s="14" t="s">
        <v>48</v>
      </c>
      <c r="C29" s="33">
        <f>+'Annual Financial Data'!B58*100/'Annual Financial Data'!B31</f>
        <v>36.467207099505174</v>
      </c>
      <c r="D29" s="33">
        <f>+'Annual Financial Data'!C58*100/'Annual Financial Data'!C31</f>
        <v>9.4569677919703334</v>
      </c>
      <c r="E29" s="33">
        <f>+'Annual Financial Data'!D58*100/'Annual Financial Data'!D31</f>
        <v>42.175770358692624</v>
      </c>
      <c r="F29" s="33">
        <f>+'Annual Financial Data'!E58*100/'Annual Financial Data'!E31</f>
        <v>16.924611246030295</v>
      </c>
      <c r="G29" s="33">
        <f>+'Annual Financial Data'!F58*100/'Annual Financial Data'!F31</f>
        <v>96.889769102993711</v>
      </c>
      <c r="H29" s="33">
        <f>+'Annual Financial Data'!G58*100/'Annual Financial Data'!G31</f>
        <v>75.268195417710956</v>
      </c>
      <c r="I29" s="15" t="s">
        <v>63</v>
      </c>
    </row>
    <row r="30" spans="2:9" ht="14.25" x14ac:dyDescent="0.2">
      <c r="B30" s="14" t="s">
        <v>49</v>
      </c>
      <c r="C30" s="33">
        <f>+'Annual Financial Data'!B43*100/'Annual Financial Data'!B31</f>
        <v>63.532792900494826</v>
      </c>
      <c r="D30" s="33">
        <f>+'Annual Financial Data'!C43*100/'Annual Financial Data'!C31</f>
        <v>90.543032208029672</v>
      </c>
      <c r="E30" s="33">
        <f>+'Annual Financial Data'!D43*100/'Annual Financial Data'!D31</f>
        <v>57.824229641307376</v>
      </c>
      <c r="F30" s="33">
        <f>+'Annual Financial Data'!E43*100/'Annual Financial Data'!E31</f>
        <v>83.075388753969705</v>
      </c>
      <c r="G30" s="33">
        <f>+'Annual Financial Data'!F43*100/'Annual Financial Data'!F31</f>
        <v>3.1102308970062844</v>
      </c>
      <c r="H30" s="33">
        <f>+'Annual Financial Data'!G43*100/'Annual Financial Data'!G31</f>
        <v>24.731804582289044</v>
      </c>
      <c r="I30" s="15" t="s">
        <v>64</v>
      </c>
    </row>
    <row r="31" spans="2:9" ht="14.25" x14ac:dyDescent="0.2">
      <c r="B31" s="14" t="s">
        <v>68</v>
      </c>
      <c r="C31" s="33">
        <f>+('Annual Financial Data'!B78+'Annual Financial Data'!B71)/'Annual Financial Data'!B71</f>
        <v>3.9772440090800316</v>
      </c>
      <c r="D31" s="33" t="s">
        <v>65</v>
      </c>
      <c r="E31" s="33" t="s">
        <v>65</v>
      </c>
      <c r="F31" s="33">
        <f>+('Annual Financial Data'!E78+'Annual Financial Data'!E71)/'Annual Financial Data'!E71</f>
        <v>22.41325815832651</v>
      </c>
      <c r="G31" s="33">
        <f>+('Annual Financial Data'!F78+'Annual Financial Data'!F71)/'Annual Financial Data'!F71</f>
        <v>-1.517697551648169</v>
      </c>
      <c r="H31" s="33">
        <f>+('Annual Financial Data'!G78+'Annual Financial Data'!G71)/'Annual Financial Data'!G71</f>
        <v>3.3893346919712988</v>
      </c>
      <c r="I31" s="15" t="s">
        <v>74</v>
      </c>
    </row>
    <row r="32" spans="2:9" x14ac:dyDescent="0.2">
      <c r="C32" s="34"/>
      <c r="D32" s="34"/>
      <c r="E32" s="34"/>
      <c r="F32" s="34"/>
      <c r="G32" s="34"/>
      <c r="H32" s="34"/>
    </row>
    <row r="33" spans="2:9" ht="14.25" x14ac:dyDescent="0.2">
      <c r="B33" s="14" t="s">
        <v>77</v>
      </c>
      <c r="C33" s="33">
        <f>+'Annual Financial Data'!B62/'Annual Financial Data'!B31</f>
        <v>0.95229300867984101</v>
      </c>
      <c r="D33" s="33">
        <f>+'Annual Financial Data'!C62/'Annual Financial Data'!C31</f>
        <v>0</v>
      </c>
      <c r="E33" s="33">
        <f>+'Annual Financial Data'!D62/'Annual Financial Data'!D31</f>
        <v>6.784989810454764E-2</v>
      </c>
      <c r="F33" s="33">
        <f>+'Annual Financial Data'!E62/'Annual Financial Data'!E31</f>
        <v>0.62182756393723015</v>
      </c>
      <c r="G33" s="33">
        <f>+'Annual Financial Data'!F62/'Annual Financial Data'!F31</f>
        <v>0.27982566601960451</v>
      </c>
      <c r="H33" s="33">
        <f>+'Annual Financial Data'!G62/'Annual Financial Data'!G31</f>
        <v>0.94917442884905645</v>
      </c>
      <c r="I33" s="15" t="s">
        <v>73</v>
      </c>
    </row>
    <row r="34" spans="2:9" ht="14.25" x14ac:dyDescent="0.2">
      <c r="B34" s="14" t="s">
        <v>50</v>
      </c>
      <c r="C34" s="33">
        <f>+'Annual Financial Data'!B62/('Annual Financial Data'!B14+'Annual Financial Data'!B15)</f>
        <v>2.09185502828289</v>
      </c>
      <c r="D34" s="33">
        <f>+'Annual Financial Data'!C62/('Annual Financial Data'!C14+'Annual Financial Data'!C15)</f>
        <v>0</v>
      </c>
      <c r="E34" s="33">
        <f>+'Annual Financial Data'!D62/('Annual Financial Data'!D14+'Annual Financial Data'!D15)</f>
        <v>7.5323103627206248E-2</v>
      </c>
      <c r="F34" s="33">
        <f>+'Annual Financial Data'!E62/('Annual Financial Data'!E14+'Annual Financial Data'!E15)</f>
        <v>2.9723880783724419</v>
      </c>
      <c r="G34" s="33">
        <f>+'Annual Financial Data'!F62/('Annual Financial Data'!F14+'Annual Financial Data'!F15)</f>
        <v>0.35534089301017774</v>
      </c>
      <c r="H34" s="33">
        <f>+'Annual Financial Data'!G62/('Annual Financial Data'!G14+'Annual Financial Data'!G15)</f>
        <v>1.8198215658164869</v>
      </c>
      <c r="I34" s="15" t="s">
        <v>72</v>
      </c>
    </row>
    <row r="35" spans="2:9" ht="14.25" x14ac:dyDescent="0.2">
      <c r="B35" s="14" t="s">
        <v>51</v>
      </c>
      <c r="C35" s="33">
        <f>+'Annual Financial Data'!B62/'Financial Ratios'!C38</f>
        <v>-33.324852778283308</v>
      </c>
      <c r="D35" s="33">
        <f>+'Annual Financial Data'!C62/'Financial Ratios'!D38</f>
        <v>0</v>
      </c>
      <c r="E35" s="33">
        <f>+'Annual Financial Data'!D62/'Financial Ratios'!E38</f>
        <v>2.246610564233146</v>
      </c>
      <c r="F35" s="33">
        <f>+'Annual Financial Data'!E62/'Financial Ratios'!F38</f>
        <v>0.9664960156794109</v>
      </c>
      <c r="G35" s="33">
        <f>+'Annual Financial Data'!F62/'Financial Ratios'!G38</f>
        <v>-0.36784503311258276</v>
      </c>
      <c r="H35" s="33">
        <f>+'Annual Financial Data'!G62/'Financial Ratios'!H38</f>
        <v>-3.1799021068524373</v>
      </c>
      <c r="I35" s="15" t="s">
        <v>71</v>
      </c>
    </row>
    <row r="36" spans="2:9" x14ac:dyDescent="0.2">
      <c r="C36" s="34"/>
      <c r="D36" s="34"/>
      <c r="E36" s="34"/>
      <c r="F36" s="34"/>
      <c r="G36" s="34"/>
      <c r="H36" s="34"/>
    </row>
    <row r="37" spans="2:9" ht="14.25" x14ac:dyDescent="0.2">
      <c r="B37" s="14" t="s">
        <v>52</v>
      </c>
      <c r="C37" s="33">
        <f>+'Annual Financial Data'!B30/'Annual Financial Data'!B57</f>
        <v>0.92163902103047279</v>
      </c>
      <c r="D37" s="33">
        <f>+'Annual Financial Data'!C30/'Annual Financial Data'!C57</f>
        <v>1.6523325911041111</v>
      </c>
      <c r="E37" s="33">
        <f>+'Annual Financial Data'!D30/'Annual Financial Data'!D57</f>
        <v>1.4376049746430182</v>
      </c>
      <c r="F37" s="33">
        <f>+'Annual Financial Data'!E30/'Annual Financial Data'!E57</f>
        <v>5.8554850614320859</v>
      </c>
      <c r="G37" s="33">
        <f>+'Annual Financial Data'!F30/'Annual Financial Data'!F57</f>
        <v>0.21486429319275904</v>
      </c>
      <c r="H37" s="33">
        <f>+'Annual Financial Data'!G30/'Annual Financial Data'!G57</f>
        <v>0.60342916166612137</v>
      </c>
      <c r="I37" s="15" t="s">
        <v>69</v>
      </c>
    </row>
    <row r="38" spans="2:9" ht="14.25" x14ac:dyDescent="0.2">
      <c r="B38" s="14" t="s">
        <v>53</v>
      </c>
      <c r="C38" s="33">
        <f>+'Annual Financial Data'!B30-'Annual Financial Data'!B57</f>
        <v>-890154</v>
      </c>
      <c r="D38" s="33">
        <f>+'Annual Financial Data'!C30-'Annual Financial Data'!C57</f>
        <v>180171</v>
      </c>
      <c r="E38" s="33">
        <f>+'Annual Financial Data'!D30-'Annual Financial Data'!D57</f>
        <v>161015</v>
      </c>
      <c r="F38" s="33">
        <f>+'Annual Financial Data'!E30-'Annual Financial Data'!E57</f>
        <v>30976674</v>
      </c>
      <c r="G38" s="33">
        <f>+'Annual Financial Data'!F30-'Annual Financial Data'!F57</f>
        <v>-3775000</v>
      </c>
      <c r="H38" s="33">
        <f>+'Annual Financial Data'!G30-'Annual Financial Data'!G57</f>
        <v>-1204783</v>
      </c>
      <c r="I38" s="15" t="s">
        <v>70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cp:lastPrinted>2023-08-17T10:17:28Z</cp:lastPrinted>
  <dcterms:created xsi:type="dcterms:W3CDTF">2023-07-18T09:13:04Z</dcterms:created>
  <dcterms:modified xsi:type="dcterms:W3CDTF">2024-07-17T11:14:18Z</dcterms:modified>
</cp:coreProperties>
</file>